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erso\Lily\Stats 2026\"/>
    </mc:Choice>
  </mc:AlternateContent>
  <xr:revisionPtr revIDLastSave="0" documentId="13_ncr:1_{199EE42E-750D-47AA-B4CC-BE27BC286782}" xr6:coauthVersionLast="47" xr6:coauthVersionMax="47" xr10:uidLastSave="{00000000-0000-0000-0000-000000000000}"/>
  <bookViews>
    <workbookView xWindow="-108" yWindow="-108" windowWidth="23256" windowHeight="12456" xr2:uid="{8055FEA4-9255-4E95-9DAC-EB91918C3330}"/>
  </bookViews>
  <sheets>
    <sheet name="Invpat" sheetId="1" r:id="rId1"/>
    <sheet name="patients" sheetId="2" r:id="rId2"/>
  </sheets>
  <definedNames>
    <definedName name="_xlnm._FilterDatabase" localSheetId="0" hidden="1">Invpat!$A$1:$C$271</definedName>
    <definedName name="_xlnm._FilterDatabase" localSheetId="1" hidden="1">patients!$A$1:$D$157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" i="1" l="1"/>
  <c r="Q4" i="1"/>
  <c r="Q5" i="1"/>
  <c r="Q6" i="1"/>
  <c r="Q7" i="1"/>
  <c r="P3" i="1"/>
  <c r="P4" i="1"/>
  <c r="P5" i="1"/>
  <c r="P6" i="1"/>
  <c r="P7" i="1"/>
  <c r="N4" i="1"/>
  <c r="N3" i="1"/>
  <c r="F7" i="1"/>
  <c r="G7" i="1"/>
  <c r="F2" i="1" a="1"/>
  <c r="G2" i="1" a="1"/>
  <c r="F3" i="1" a="1"/>
  <c r="G3" i="1" a="1"/>
  <c r="F4" i="1" a="1"/>
  <c r="G4" i="1" a="1"/>
  <c r="F5" i="1" a="1"/>
  <c r="G5" i="1" a="1"/>
  <c r="F6" i="1" a="1"/>
  <c r="G6" i="1" a="1"/>
  <c r="I3" i="1"/>
  <c r="J3" i="1"/>
  <c r="I4" i="1"/>
  <c r="J4" i="1"/>
  <c r="I5" i="1"/>
  <c r="J5" i="1"/>
  <c r="K5" i="1"/>
  <c r="I6" i="1"/>
  <c r="J6" i="1"/>
  <c r="K6" i="1"/>
  <c r="I7" i="1"/>
  <c r="J7" i="1"/>
  <c r="K7" i="1"/>
  <c r="I8" i="1"/>
  <c r="J8" i="1"/>
  <c r="K8" i="1"/>
  <c r="I9" i="1"/>
  <c r="J9" i="1"/>
  <c r="I10" i="1"/>
  <c r="J10" i="1"/>
  <c r="I11" i="1"/>
  <c r="J11" i="1"/>
  <c r="K11" i="1"/>
  <c r="I12" i="1"/>
  <c r="J12" i="1"/>
  <c r="K12" i="1"/>
  <c r="I13" i="1"/>
  <c r="J13" i="1"/>
  <c r="K13" i="1"/>
  <c r="I14" i="1"/>
  <c r="J14" i="1"/>
  <c r="K14" i="1"/>
  <c r="I15" i="1"/>
  <c r="J15" i="1"/>
  <c r="I16" i="1"/>
  <c r="J16" i="1"/>
  <c r="I17" i="1"/>
  <c r="J17" i="1"/>
  <c r="I18" i="1"/>
  <c r="J18" i="1"/>
  <c r="I19" i="1"/>
  <c r="J19" i="1"/>
  <c r="K19" i="1"/>
  <c r="I20" i="1"/>
  <c r="J20" i="1"/>
  <c r="K20" i="1"/>
  <c r="I21" i="1"/>
  <c r="J21" i="1"/>
  <c r="K21" i="1"/>
  <c r="I22" i="1"/>
  <c r="J22" i="1"/>
  <c r="I23" i="1"/>
  <c r="J23" i="1"/>
  <c r="I24" i="1"/>
  <c r="J24" i="1"/>
  <c r="I25" i="1"/>
  <c r="J25" i="1"/>
  <c r="I26" i="1"/>
  <c r="J26" i="1"/>
  <c r="K26" i="1"/>
  <c r="I27" i="1"/>
  <c r="J27" i="1"/>
  <c r="I28" i="1"/>
  <c r="J28" i="1"/>
  <c r="I29" i="1"/>
  <c r="J29" i="1"/>
  <c r="I30" i="1"/>
  <c r="J30" i="1"/>
  <c r="I31" i="1"/>
  <c r="J31" i="1"/>
  <c r="K31" i="1"/>
  <c r="I32" i="1"/>
  <c r="J32" i="1"/>
  <c r="I33" i="1"/>
  <c r="J33" i="1"/>
  <c r="I34" i="1"/>
  <c r="J34" i="1"/>
  <c r="K34" i="1"/>
  <c r="I35" i="1"/>
  <c r="J35" i="1"/>
  <c r="K35" i="1"/>
  <c r="I36" i="1"/>
  <c r="J36" i="1"/>
  <c r="K36" i="1"/>
  <c r="I37" i="1"/>
  <c r="J37" i="1"/>
  <c r="I38" i="1"/>
  <c r="J38" i="1"/>
  <c r="I39" i="1"/>
  <c r="J39" i="1"/>
  <c r="I40" i="1"/>
  <c r="J40" i="1"/>
  <c r="I41" i="1"/>
  <c r="J41" i="1"/>
  <c r="I42" i="1"/>
  <c r="J42" i="1"/>
  <c r="K42" i="1"/>
  <c r="I43" i="1"/>
  <c r="J43" i="1"/>
  <c r="I44" i="1"/>
  <c r="J44" i="1"/>
  <c r="K44" i="1"/>
  <c r="I45" i="1"/>
  <c r="J45" i="1"/>
  <c r="K45" i="1"/>
  <c r="I46" i="1"/>
  <c r="J46" i="1"/>
  <c r="I47" i="1"/>
  <c r="J47" i="1"/>
  <c r="K47" i="1"/>
  <c r="I48" i="1"/>
  <c r="J48" i="1"/>
  <c r="I49" i="1"/>
  <c r="J49" i="1"/>
  <c r="I50" i="1"/>
  <c r="J50" i="1"/>
  <c r="K50" i="1"/>
  <c r="I51" i="1"/>
  <c r="J51" i="1"/>
  <c r="K51" i="1"/>
  <c r="I52" i="1"/>
  <c r="J52" i="1"/>
  <c r="I53" i="1"/>
  <c r="J53" i="1"/>
  <c r="I54" i="1"/>
  <c r="J54" i="1"/>
  <c r="I55" i="1"/>
  <c r="J55" i="1"/>
  <c r="K55" i="1"/>
  <c r="I56" i="1"/>
  <c r="J56" i="1"/>
  <c r="I57" i="1"/>
  <c r="J57" i="1"/>
  <c r="I58" i="1"/>
  <c r="J58" i="1"/>
  <c r="I59" i="1"/>
  <c r="J59" i="1"/>
  <c r="I60" i="1"/>
  <c r="J60" i="1"/>
  <c r="K60" i="1"/>
  <c r="I61" i="1"/>
  <c r="J61" i="1"/>
  <c r="K61" i="1"/>
  <c r="I62" i="1"/>
  <c r="J62" i="1"/>
  <c r="K62" i="1"/>
  <c r="I63" i="1"/>
  <c r="J63" i="1"/>
  <c r="I64" i="1"/>
  <c r="J64" i="1"/>
  <c r="I65" i="1"/>
  <c r="J65" i="1"/>
  <c r="K65" i="1"/>
  <c r="I66" i="1"/>
  <c r="J66" i="1"/>
  <c r="I67" i="1"/>
  <c r="J67" i="1"/>
  <c r="K67" i="1"/>
  <c r="I68" i="1"/>
  <c r="J68" i="1"/>
  <c r="K68" i="1"/>
  <c r="I69" i="1"/>
  <c r="J69" i="1"/>
  <c r="K69" i="1"/>
  <c r="I70" i="1"/>
  <c r="J70" i="1"/>
  <c r="K70" i="1"/>
  <c r="I71" i="1"/>
  <c r="J71" i="1"/>
  <c r="I72" i="1"/>
  <c r="J72" i="1"/>
  <c r="K72" i="1"/>
  <c r="I73" i="1"/>
  <c r="J73" i="1"/>
  <c r="K73" i="1"/>
  <c r="I74" i="1"/>
  <c r="J74" i="1"/>
  <c r="K74" i="1"/>
  <c r="I75" i="1"/>
  <c r="J75" i="1"/>
  <c r="I76" i="1"/>
  <c r="J76" i="1"/>
  <c r="I77" i="1"/>
  <c r="J77" i="1"/>
  <c r="K77" i="1"/>
  <c r="I78" i="1"/>
  <c r="J78" i="1"/>
  <c r="K78" i="1"/>
  <c r="I79" i="1"/>
  <c r="J79" i="1"/>
  <c r="I80" i="1"/>
  <c r="J80" i="1"/>
  <c r="K80" i="1"/>
  <c r="I81" i="1"/>
  <c r="J81" i="1"/>
  <c r="K81" i="1"/>
  <c r="I82" i="1"/>
  <c r="J82" i="1"/>
  <c r="I83" i="1"/>
  <c r="J83" i="1"/>
  <c r="K83" i="1"/>
  <c r="I84" i="1"/>
  <c r="J84" i="1"/>
  <c r="I85" i="1"/>
  <c r="J85" i="1"/>
  <c r="K85" i="1"/>
  <c r="I86" i="1"/>
  <c r="J86" i="1"/>
  <c r="I87" i="1"/>
  <c r="J87" i="1"/>
  <c r="I88" i="1"/>
  <c r="J88" i="1"/>
  <c r="K88" i="1"/>
  <c r="I89" i="1"/>
  <c r="J89" i="1"/>
  <c r="I90" i="1"/>
  <c r="J90" i="1"/>
  <c r="I91" i="1"/>
  <c r="J91" i="1"/>
  <c r="I92" i="1"/>
  <c r="J92" i="1"/>
  <c r="I93" i="1"/>
  <c r="J93" i="1"/>
  <c r="I94" i="1"/>
  <c r="J94" i="1"/>
  <c r="K94" i="1"/>
  <c r="I95" i="1"/>
  <c r="J95" i="1"/>
  <c r="K95" i="1"/>
  <c r="I96" i="1"/>
  <c r="J96" i="1"/>
  <c r="I97" i="1"/>
  <c r="J97" i="1"/>
  <c r="K97" i="1"/>
  <c r="I98" i="1"/>
  <c r="J98" i="1"/>
  <c r="K98" i="1"/>
  <c r="I99" i="1"/>
  <c r="J99" i="1"/>
  <c r="I100" i="1"/>
  <c r="J100" i="1"/>
  <c r="K100" i="1"/>
  <c r="I101" i="1"/>
  <c r="J101" i="1"/>
  <c r="K101" i="1"/>
  <c r="I102" i="1"/>
  <c r="J102" i="1"/>
  <c r="K102" i="1"/>
  <c r="I103" i="1"/>
  <c r="J103" i="1"/>
  <c r="I104" i="1"/>
  <c r="J104" i="1"/>
  <c r="K104" i="1"/>
  <c r="I105" i="1"/>
  <c r="J105" i="1"/>
  <c r="I106" i="1"/>
  <c r="J106" i="1"/>
  <c r="I107" i="1"/>
  <c r="J107" i="1"/>
  <c r="I108" i="1"/>
  <c r="J108" i="1"/>
  <c r="I109" i="1"/>
  <c r="J109" i="1"/>
  <c r="K109" i="1"/>
  <c r="I110" i="1"/>
  <c r="J110" i="1"/>
  <c r="I111" i="1"/>
  <c r="J111" i="1"/>
  <c r="K111" i="1"/>
  <c r="I112" i="1"/>
  <c r="J112" i="1"/>
  <c r="K112" i="1"/>
  <c r="I113" i="1"/>
  <c r="J113" i="1"/>
  <c r="I114" i="1"/>
  <c r="J114" i="1"/>
  <c r="I115" i="1"/>
  <c r="J115" i="1"/>
  <c r="I116" i="1"/>
  <c r="J116" i="1"/>
  <c r="I117" i="1"/>
  <c r="J117" i="1"/>
  <c r="I118" i="1"/>
  <c r="J118" i="1"/>
  <c r="I119" i="1"/>
  <c r="J119" i="1"/>
  <c r="I120" i="1"/>
  <c r="J120" i="1"/>
  <c r="I121" i="1"/>
  <c r="J121" i="1"/>
  <c r="K121" i="1"/>
  <c r="I122" i="1"/>
  <c r="J122" i="1"/>
  <c r="I123" i="1"/>
  <c r="J123" i="1"/>
  <c r="K123" i="1"/>
  <c r="I124" i="1"/>
  <c r="J124" i="1"/>
  <c r="I125" i="1"/>
  <c r="J125" i="1"/>
  <c r="I126" i="1"/>
  <c r="J126" i="1"/>
  <c r="I127" i="1"/>
  <c r="J127" i="1"/>
  <c r="I128" i="1"/>
  <c r="J128" i="1"/>
  <c r="I129" i="1"/>
  <c r="J129" i="1"/>
  <c r="I130" i="1"/>
  <c r="J130" i="1"/>
  <c r="I131" i="1"/>
  <c r="J131" i="1"/>
  <c r="K131" i="1"/>
  <c r="I132" i="1"/>
  <c r="J132" i="1"/>
  <c r="I133" i="1"/>
  <c r="J133" i="1"/>
  <c r="K133" i="1"/>
  <c r="I134" i="1"/>
  <c r="J134" i="1"/>
  <c r="I135" i="1"/>
  <c r="J135" i="1"/>
  <c r="I136" i="1"/>
  <c r="J136" i="1"/>
  <c r="I137" i="1"/>
  <c r="J137" i="1"/>
  <c r="I138" i="1"/>
  <c r="J138" i="1"/>
  <c r="I139" i="1"/>
  <c r="J139" i="1"/>
  <c r="K139" i="1"/>
  <c r="I140" i="1"/>
  <c r="J140" i="1"/>
  <c r="K140" i="1"/>
  <c r="I141" i="1"/>
  <c r="J141" i="1"/>
  <c r="I142" i="1"/>
  <c r="J142" i="1"/>
  <c r="K142" i="1"/>
  <c r="I143" i="1"/>
  <c r="J143" i="1"/>
  <c r="I144" i="1"/>
  <c r="J144" i="1"/>
  <c r="I145" i="1"/>
  <c r="J145" i="1"/>
  <c r="I146" i="1"/>
  <c r="J146" i="1"/>
  <c r="I147" i="1"/>
  <c r="J147" i="1"/>
  <c r="K147" i="1"/>
  <c r="I148" i="1"/>
  <c r="J148" i="1"/>
  <c r="K148" i="1"/>
  <c r="I149" i="1"/>
  <c r="J149" i="1"/>
  <c r="I150" i="1"/>
  <c r="J150" i="1"/>
  <c r="K150" i="1"/>
  <c r="I151" i="1"/>
  <c r="J151" i="1"/>
  <c r="I152" i="1"/>
  <c r="J152" i="1"/>
  <c r="I153" i="1"/>
  <c r="J153" i="1"/>
  <c r="K153" i="1"/>
  <c r="I154" i="1"/>
  <c r="J154" i="1"/>
  <c r="I155" i="1"/>
  <c r="J155" i="1"/>
  <c r="K155" i="1"/>
  <c r="I156" i="1"/>
  <c r="J156" i="1"/>
  <c r="I157" i="1"/>
  <c r="J157" i="1"/>
  <c r="I158" i="1"/>
  <c r="J158" i="1"/>
  <c r="I159" i="1"/>
  <c r="J159" i="1"/>
  <c r="I160" i="1"/>
  <c r="J160" i="1"/>
  <c r="K160" i="1"/>
  <c r="I161" i="1"/>
  <c r="J161" i="1"/>
  <c r="I162" i="1"/>
  <c r="J162" i="1"/>
  <c r="I163" i="1"/>
  <c r="J163" i="1"/>
  <c r="K163" i="1"/>
  <c r="I164" i="1"/>
  <c r="J164" i="1"/>
  <c r="K164" i="1"/>
  <c r="I165" i="1"/>
  <c r="J165" i="1"/>
  <c r="I166" i="1"/>
  <c r="J166" i="1"/>
  <c r="I167" i="1"/>
  <c r="J167" i="1"/>
  <c r="I168" i="1"/>
  <c r="J168" i="1"/>
  <c r="K168" i="1"/>
  <c r="I169" i="1"/>
  <c r="J169" i="1"/>
  <c r="I170" i="1"/>
  <c r="J170" i="1"/>
  <c r="I171" i="1"/>
  <c r="J171" i="1"/>
  <c r="K171" i="1"/>
  <c r="I172" i="1"/>
  <c r="J172" i="1"/>
  <c r="I173" i="1"/>
  <c r="J173" i="1"/>
  <c r="I174" i="1"/>
  <c r="J174" i="1"/>
  <c r="I175" i="1"/>
  <c r="J175" i="1"/>
  <c r="I176" i="1"/>
  <c r="J176" i="1"/>
  <c r="K176" i="1"/>
  <c r="I177" i="1"/>
  <c r="J177" i="1"/>
  <c r="K177" i="1"/>
  <c r="I178" i="1"/>
  <c r="J178" i="1"/>
  <c r="I179" i="1"/>
  <c r="J179" i="1"/>
  <c r="I180" i="1"/>
  <c r="J180" i="1"/>
  <c r="I181" i="1"/>
  <c r="J181" i="1"/>
  <c r="I182" i="1"/>
  <c r="J182" i="1"/>
  <c r="K182" i="1"/>
  <c r="I183" i="1"/>
  <c r="J183" i="1"/>
  <c r="K183" i="1"/>
  <c r="I184" i="1"/>
  <c r="J184" i="1"/>
  <c r="K184" i="1"/>
  <c r="I185" i="1"/>
  <c r="J185" i="1"/>
  <c r="I186" i="1"/>
  <c r="J186" i="1"/>
  <c r="I187" i="1"/>
  <c r="J187" i="1"/>
  <c r="I188" i="1"/>
  <c r="J188" i="1"/>
  <c r="I189" i="1"/>
  <c r="J189" i="1"/>
  <c r="K189" i="1"/>
  <c r="I190" i="1"/>
  <c r="J190" i="1"/>
  <c r="I191" i="1"/>
  <c r="J191" i="1"/>
  <c r="K191" i="1"/>
  <c r="I192" i="1"/>
  <c r="J192" i="1"/>
  <c r="K192" i="1"/>
  <c r="I193" i="1"/>
  <c r="J193" i="1"/>
  <c r="K193" i="1"/>
  <c r="I194" i="1"/>
  <c r="J194" i="1"/>
  <c r="K194" i="1"/>
  <c r="I195" i="1"/>
  <c r="J195" i="1"/>
  <c r="K195" i="1"/>
  <c r="I196" i="1"/>
  <c r="J196" i="1"/>
  <c r="I197" i="1"/>
  <c r="J197" i="1"/>
  <c r="K197" i="1"/>
  <c r="I198" i="1"/>
  <c r="J198" i="1"/>
  <c r="K198" i="1"/>
  <c r="I199" i="1"/>
  <c r="J199" i="1"/>
  <c r="K199" i="1"/>
  <c r="I200" i="1"/>
  <c r="J200" i="1"/>
  <c r="K200" i="1"/>
  <c r="I201" i="1"/>
  <c r="J201" i="1"/>
  <c r="I202" i="1"/>
  <c r="J202" i="1"/>
  <c r="I203" i="1"/>
  <c r="J203" i="1"/>
  <c r="I204" i="1"/>
  <c r="J204" i="1"/>
  <c r="K204" i="1"/>
  <c r="I205" i="1"/>
  <c r="J205" i="1"/>
  <c r="I206" i="1"/>
  <c r="J206" i="1"/>
  <c r="K206" i="1"/>
  <c r="I207" i="1"/>
  <c r="J207" i="1"/>
  <c r="K207" i="1"/>
  <c r="I208" i="1"/>
  <c r="J208" i="1"/>
  <c r="K208" i="1"/>
  <c r="I209" i="1"/>
  <c r="J209" i="1"/>
  <c r="K209" i="1"/>
  <c r="I210" i="1"/>
  <c r="J210" i="1"/>
  <c r="K210" i="1"/>
  <c r="I211" i="1"/>
  <c r="J211" i="1"/>
  <c r="I212" i="1"/>
  <c r="J212" i="1"/>
  <c r="I213" i="1"/>
  <c r="J213" i="1"/>
  <c r="K213" i="1"/>
  <c r="I214" i="1"/>
  <c r="J214" i="1"/>
  <c r="K214" i="1"/>
  <c r="I215" i="1"/>
  <c r="J215" i="1"/>
  <c r="K215" i="1"/>
  <c r="I216" i="1"/>
  <c r="J216" i="1"/>
  <c r="K216" i="1"/>
  <c r="I217" i="1"/>
  <c r="J217" i="1"/>
  <c r="K217" i="1"/>
  <c r="I218" i="1"/>
  <c r="J218" i="1"/>
  <c r="K218" i="1"/>
  <c r="I219" i="1"/>
  <c r="J219" i="1"/>
  <c r="K219" i="1"/>
  <c r="I220" i="1"/>
  <c r="J220" i="1"/>
  <c r="K220" i="1"/>
  <c r="I221" i="1"/>
  <c r="J221" i="1"/>
  <c r="I222" i="1"/>
  <c r="J222" i="1"/>
  <c r="K222" i="1"/>
  <c r="I223" i="1"/>
  <c r="J223" i="1"/>
  <c r="I224" i="1"/>
  <c r="J224" i="1"/>
  <c r="K224" i="1"/>
  <c r="I225" i="1"/>
  <c r="J225" i="1"/>
  <c r="K225" i="1"/>
  <c r="I226" i="1"/>
  <c r="J226" i="1"/>
  <c r="K226" i="1"/>
  <c r="I227" i="1"/>
  <c r="J227" i="1"/>
  <c r="I228" i="1"/>
  <c r="J228" i="1"/>
  <c r="K228" i="1"/>
  <c r="I229" i="1"/>
  <c r="J229" i="1"/>
  <c r="K229" i="1"/>
  <c r="I230" i="1"/>
  <c r="J230" i="1"/>
  <c r="K230" i="1"/>
  <c r="I231" i="1"/>
  <c r="J231" i="1"/>
  <c r="K231" i="1"/>
  <c r="I232" i="1"/>
  <c r="J232" i="1"/>
  <c r="I233" i="1"/>
  <c r="J233" i="1"/>
  <c r="K233" i="1"/>
  <c r="I234" i="1"/>
  <c r="J234" i="1"/>
  <c r="K234" i="1"/>
  <c r="I235" i="1"/>
  <c r="J235" i="1"/>
  <c r="K235" i="1"/>
  <c r="I236" i="1"/>
  <c r="J236" i="1"/>
  <c r="I237" i="1"/>
  <c r="J237" i="1"/>
  <c r="K237" i="1"/>
  <c r="I238" i="1"/>
  <c r="J238" i="1"/>
  <c r="I239" i="1"/>
  <c r="J239" i="1"/>
  <c r="K239" i="1"/>
  <c r="I240" i="1"/>
  <c r="J240" i="1"/>
  <c r="K240" i="1"/>
  <c r="I241" i="1"/>
  <c r="J241" i="1"/>
  <c r="K241" i="1"/>
  <c r="I242" i="1"/>
  <c r="J242" i="1"/>
  <c r="K242" i="1"/>
  <c r="I243" i="1"/>
  <c r="J243" i="1"/>
  <c r="K243" i="1"/>
  <c r="I244" i="1"/>
  <c r="J244" i="1"/>
  <c r="K244" i="1"/>
  <c r="I245" i="1"/>
  <c r="J245" i="1"/>
  <c r="K245" i="1"/>
  <c r="I246" i="1"/>
  <c r="J246" i="1"/>
  <c r="K246" i="1"/>
  <c r="I247" i="1"/>
  <c r="J247" i="1"/>
  <c r="K247" i="1"/>
  <c r="I248" i="1"/>
  <c r="J248" i="1"/>
  <c r="K248" i="1"/>
  <c r="I249" i="1"/>
  <c r="J249" i="1"/>
  <c r="K249" i="1"/>
  <c r="I250" i="1"/>
  <c r="J250" i="1"/>
  <c r="K250" i="1"/>
  <c r="I251" i="1"/>
  <c r="J251" i="1"/>
  <c r="K251" i="1"/>
  <c r="I252" i="1"/>
  <c r="J252" i="1"/>
  <c r="K252" i="1"/>
  <c r="I253" i="1"/>
  <c r="J253" i="1"/>
  <c r="K253" i="1"/>
  <c r="I254" i="1"/>
  <c r="J254" i="1"/>
  <c r="K254" i="1"/>
  <c r="I255" i="1"/>
  <c r="J255" i="1"/>
  <c r="K255" i="1"/>
  <c r="I256" i="1"/>
  <c r="J256" i="1"/>
  <c r="K256" i="1"/>
  <c r="I257" i="1"/>
  <c r="J257" i="1"/>
  <c r="K257" i="1"/>
  <c r="I258" i="1"/>
  <c r="J258" i="1"/>
  <c r="K258" i="1"/>
  <c r="I259" i="1"/>
  <c r="J259" i="1"/>
  <c r="K259" i="1"/>
  <c r="I260" i="1"/>
  <c r="J260" i="1"/>
  <c r="K260" i="1"/>
  <c r="I261" i="1"/>
  <c r="J261" i="1"/>
  <c r="I262" i="1"/>
  <c r="J262" i="1"/>
  <c r="I263" i="1"/>
  <c r="J263" i="1"/>
  <c r="I264" i="1"/>
  <c r="J264" i="1"/>
  <c r="I265" i="1"/>
  <c r="J265" i="1"/>
  <c r="I266" i="1"/>
  <c r="J266" i="1"/>
  <c r="I267" i="1"/>
  <c r="J267" i="1"/>
  <c r="I268" i="1"/>
  <c r="J268" i="1"/>
  <c r="I269" i="1"/>
  <c r="J269" i="1"/>
  <c r="K269" i="1"/>
  <c r="I270" i="1"/>
  <c r="J270" i="1"/>
  <c r="K270" i="1"/>
  <c r="I271" i="1"/>
  <c r="J271" i="1"/>
  <c r="K271" i="1"/>
  <c r="J2" i="1"/>
  <c r="I2" i="1"/>
  <c r="G7" i="2"/>
  <c r="G6" i="2"/>
  <c r="G3" i="2" a="1"/>
  <c r="G2" i="2" a="1"/>
  <c r="G5" i="1" l="1"/>
  <c r="F2" i="1"/>
  <c r="F6" i="1"/>
  <c r="G2" i="1"/>
  <c r="G3" i="1"/>
  <c r="F3" i="1"/>
  <c r="F4" i="1"/>
  <c r="G6" i="1"/>
  <c r="F5" i="1"/>
  <c r="G4" i="1"/>
  <c r="K3" i="1"/>
  <c r="K75" i="1"/>
  <c r="K108" i="1"/>
  <c r="K115" i="1"/>
  <c r="K128" i="1"/>
  <c r="K134" i="1"/>
  <c r="K157" i="1"/>
  <c r="K162" i="1"/>
  <c r="K167" i="1"/>
  <c r="K173" i="1"/>
  <c r="K179" i="1"/>
  <c r="K185" i="1"/>
  <c r="K203" i="1"/>
  <c r="K238" i="1"/>
  <c r="K261" i="1"/>
  <c r="K262" i="1"/>
  <c r="K263" i="1"/>
  <c r="K264" i="1"/>
  <c r="K265" i="1"/>
  <c r="K266" i="1"/>
  <c r="K267" i="1"/>
  <c r="K268" i="1"/>
  <c r="K2" i="1"/>
  <c r="K105" i="1"/>
  <c r="K110" i="1"/>
  <c r="K114" i="1"/>
  <c r="K120" i="1"/>
  <c r="K126" i="1"/>
  <c r="K130" i="1"/>
  <c r="K137" i="1"/>
  <c r="K143" i="1"/>
  <c r="K149" i="1"/>
  <c r="K159" i="1"/>
  <c r="K165" i="1"/>
  <c r="K178" i="1"/>
  <c r="K190" i="1"/>
  <c r="K205" i="1"/>
  <c r="K221" i="1"/>
  <c r="K227" i="1"/>
  <c r="K15" i="1"/>
  <c r="K17" i="1"/>
  <c r="K23" i="1"/>
  <c r="K25" i="1"/>
  <c r="K28" i="1"/>
  <c r="K30" i="1"/>
  <c r="K32" i="1"/>
  <c r="K37" i="1"/>
  <c r="K41" i="1"/>
  <c r="K43" i="1"/>
  <c r="K46" i="1"/>
  <c r="K54" i="1"/>
  <c r="K57" i="1"/>
  <c r="K86" i="1"/>
  <c r="K90" i="1"/>
  <c r="K96" i="1"/>
  <c r="K116" i="1"/>
  <c r="K124" i="1"/>
  <c r="K138" i="1"/>
  <c r="K144" i="1"/>
  <c r="K154" i="1"/>
  <c r="K196" i="1"/>
  <c r="K4" i="1"/>
  <c r="K16" i="1"/>
  <c r="K18" i="1"/>
  <c r="K24" i="1"/>
  <c r="K33" i="1"/>
  <c r="K38" i="1"/>
  <c r="K39" i="1"/>
  <c r="K49" i="1"/>
  <c r="K52" i="1"/>
  <c r="K53" i="1"/>
  <c r="K64" i="1"/>
  <c r="K76" i="1"/>
  <c r="K79" i="1"/>
  <c r="K91" i="1"/>
  <c r="K103" i="1"/>
  <c r="K106" i="1"/>
  <c r="K119" i="1"/>
  <c r="K125" i="1"/>
  <c r="K129" i="1"/>
  <c r="K136" i="1"/>
  <c r="K158" i="1"/>
  <c r="K170" i="1"/>
  <c r="K175" i="1"/>
  <c r="K181" i="1"/>
  <c r="K188" i="1"/>
  <c r="K236" i="1"/>
  <c r="K22" i="1"/>
  <c r="K27" i="1"/>
  <c r="K29" i="1"/>
  <c r="K40" i="1"/>
  <c r="K56" i="1"/>
  <c r="K58" i="1"/>
  <c r="K59" i="1"/>
  <c r="K63" i="1"/>
  <c r="K66" i="1"/>
  <c r="K71" i="1"/>
  <c r="K82" i="1"/>
  <c r="K84" i="1"/>
  <c r="K87" i="1"/>
  <c r="K93" i="1"/>
  <c r="K99" i="1"/>
  <c r="K107" i="1"/>
  <c r="K113" i="1"/>
  <c r="K117" i="1"/>
  <c r="K141" i="1"/>
  <c r="K145" i="1"/>
  <c r="K151" i="1"/>
  <c r="K156" i="1"/>
  <c r="K169" i="1"/>
  <c r="K174" i="1"/>
  <c r="K180" i="1"/>
  <c r="K186" i="1"/>
  <c r="K202" i="1"/>
  <c r="K212" i="1"/>
  <c r="K9" i="1"/>
  <c r="K48" i="1"/>
  <c r="K89" i="1"/>
  <c r="K92" i="1"/>
  <c r="K118" i="1"/>
  <c r="K122" i="1"/>
  <c r="K127" i="1"/>
  <c r="K132" i="1"/>
  <c r="K135" i="1"/>
  <c r="K146" i="1"/>
  <c r="K152" i="1"/>
  <c r="K161" i="1"/>
  <c r="K166" i="1"/>
  <c r="K172" i="1"/>
  <c r="K187" i="1"/>
  <c r="K201" i="1"/>
  <c r="K211" i="1"/>
  <c r="K223" i="1"/>
  <c r="K232" i="1"/>
  <c r="K10" i="1"/>
  <c r="G3" i="2"/>
  <c r="G2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<sst xmlns="http://schemas.openxmlformats.org/spreadsheetml/2006/main" count="760" uniqueCount="339">
  <si>
    <t>Nr</t>
  </si>
  <si>
    <t>Date</t>
  </si>
  <si>
    <t>Amount</t>
  </si>
  <si>
    <t>PAT001</t>
  </si>
  <si>
    <t>PAT002</t>
  </si>
  <si>
    <t>PAT003</t>
  </si>
  <si>
    <t>PAT004</t>
  </si>
  <si>
    <t>PAT005</t>
  </si>
  <si>
    <t>PAT006</t>
  </si>
  <si>
    <t>PAT007</t>
  </si>
  <si>
    <t>PAT009</t>
  </si>
  <si>
    <t>PAT010</t>
  </si>
  <si>
    <t>PAT011</t>
  </si>
  <si>
    <t>PAT013</t>
  </si>
  <si>
    <t>PAT014</t>
  </si>
  <si>
    <t>PAT015</t>
  </si>
  <si>
    <t>PAT016</t>
  </si>
  <si>
    <t>PAT017</t>
  </si>
  <si>
    <t>PAT018</t>
  </si>
  <si>
    <t>PAT019</t>
  </si>
  <si>
    <t>PAT020</t>
  </si>
  <si>
    <t>PAT021</t>
  </si>
  <si>
    <t>PAT022</t>
  </si>
  <si>
    <t>PAT024</t>
  </si>
  <si>
    <t>PAT025</t>
  </si>
  <si>
    <t>PAT026</t>
  </si>
  <si>
    <t>PAT027</t>
  </si>
  <si>
    <t>PAT029</t>
  </si>
  <si>
    <t>PAT030</t>
  </si>
  <si>
    <t>PAT031</t>
  </si>
  <si>
    <t>PAT033</t>
  </si>
  <si>
    <t>PAT034</t>
  </si>
  <si>
    <t>PAT035</t>
  </si>
  <si>
    <t>PAT036</t>
  </si>
  <si>
    <t>PAT037</t>
  </si>
  <si>
    <t>PAT038</t>
  </si>
  <si>
    <t>PAT040</t>
  </si>
  <si>
    <t>PAT041</t>
  </si>
  <si>
    <t>PAT042</t>
  </si>
  <si>
    <t>PAT043</t>
  </si>
  <si>
    <t>PAT044</t>
  </si>
  <si>
    <t>PAT045</t>
  </si>
  <si>
    <t>PAT046</t>
  </si>
  <si>
    <t>PAT047</t>
  </si>
  <si>
    <t>PAT048</t>
  </si>
  <si>
    <t>PAT049</t>
  </si>
  <si>
    <t>PAT050</t>
  </si>
  <si>
    <t>PAT051</t>
  </si>
  <si>
    <t>PAT052</t>
  </si>
  <si>
    <t>PAT054</t>
  </si>
  <si>
    <t>PAT055</t>
  </si>
  <si>
    <t>PAT056</t>
  </si>
  <si>
    <t>PAT057</t>
  </si>
  <si>
    <t>PAT058</t>
  </si>
  <si>
    <t>PAT060</t>
  </si>
  <si>
    <t>PAT061</t>
  </si>
  <si>
    <t>PAT063</t>
  </si>
  <si>
    <t>PAT064</t>
  </si>
  <si>
    <t>PAT066</t>
  </si>
  <si>
    <t>PAT067</t>
  </si>
  <si>
    <t>PAT068</t>
  </si>
  <si>
    <t>PAT070</t>
  </si>
  <si>
    <t>PAT071</t>
  </si>
  <si>
    <t>PAT072</t>
  </si>
  <si>
    <t>PAT073</t>
  </si>
  <si>
    <t>PAT076</t>
  </si>
  <si>
    <t>PAT077</t>
  </si>
  <si>
    <t>PAT078</t>
  </si>
  <si>
    <t>PAT080</t>
  </si>
  <si>
    <t>PAT081</t>
  </si>
  <si>
    <t>PAT082</t>
  </si>
  <si>
    <t>PAT083</t>
  </si>
  <si>
    <t>PAT084</t>
  </si>
  <si>
    <t>PAT085</t>
  </si>
  <si>
    <t>PAT086</t>
  </si>
  <si>
    <t>PAT087</t>
  </si>
  <si>
    <t>PAT088</t>
  </si>
  <si>
    <t>PAT089</t>
  </si>
  <si>
    <t>PAT091</t>
  </si>
  <si>
    <t>PAT093</t>
  </si>
  <si>
    <t>PAT095</t>
  </si>
  <si>
    <t>PAT096</t>
  </si>
  <si>
    <t>PAT099</t>
  </si>
  <si>
    <t>PAT100</t>
  </si>
  <si>
    <t>PAT101</t>
  </si>
  <si>
    <t>PAT102</t>
  </si>
  <si>
    <t>PAT104</t>
  </si>
  <si>
    <t>PAT106</t>
  </si>
  <si>
    <t>PAT107</t>
  </si>
  <si>
    <t>PAT108</t>
  </si>
  <si>
    <t>PAT109</t>
  </si>
  <si>
    <t>PAT110</t>
  </si>
  <si>
    <t>PAT111</t>
  </si>
  <si>
    <t>PAT112</t>
  </si>
  <si>
    <t>PAT113</t>
  </si>
  <si>
    <t>PAT114</t>
  </si>
  <si>
    <t>PAT115</t>
  </si>
  <si>
    <t>PAT116</t>
  </si>
  <si>
    <t>PAT117</t>
  </si>
  <si>
    <t>PAT118</t>
  </si>
  <si>
    <t>PAT119</t>
  </si>
  <si>
    <t>PAT121</t>
  </si>
  <si>
    <t>PAT122</t>
  </si>
  <si>
    <t>PAT124</t>
  </si>
  <si>
    <t>PAT125</t>
  </si>
  <si>
    <t>PAT126</t>
  </si>
  <si>
    <t>PAT127</t>
  </si>
  <si>
    <t>PAT128</t>
  </si>
  <si>
    <t>PAT129</t>
  </si>
  <si>
    <t>PAT130</t>
  </si>
  <si>
    <t>PAT131</t>
  </si>
  <si>
    <t>PAT132</t>
  </si>
  <si>
    <t>PAT133</t>
  </si>
  <si>
    <t>PAT134</t>
  </si>
  <si>
    <t>PAT135</t>
  </si>
  <si>
    <t>PAT136</t>
  </si>
  <si>
    <t>PAT137</t>
  </si>
  <si>
    <t>PAT138</t>
  </si>
  <si>
    <t>PAT139</t>
  </si>
  <si>
    <t>PAT140</t>
  </si>
  <si>
    <t>PAT141</t>
  </si>
  <si>
    <t>PAT142</t>
  </si>
  <si>
    <t>PAT143</t>
  </si>
  <si>
    <t>PAT144</t>
  </si>
  <si>
    <t>PAT145</t>
  </si>
  <si>
    <t>PAT146</t>
  </si>
  <si>
    <t>PAT148</t>
  </si>
  <si>
    <t>PAT149</t>
  </si>
  <si>
    <t>PAT150</t>
  </si>
  <si>
    <t>PAT151</t>
  </si>
  <si>
    <t>PAT152</t>
  </si>
  <si>
    <t>PAT153</t>
  </si>
  <si>
    <t>PAT154</t>
  </si>
  <si>
    <t>PAT156</t>
  </si>
  <si>
    <t>PatNr</t>
  </si>
  <si>
    <t>Name</t>
  </si>
  <si>
    <t>Sexe</t>
  </si>
  <si>
    <t>BirthDay</t>
  </si>
  <si>
    <t>Aboe Bakar</t>
  </si>
  <si>
    <t>M</t>
  </si>
  <si>
    <t>Adex Yudiswan</t>
  </si>
  <si>
    <t>Adit</t>
  </si>
  <si>
    <t>Adryan Manghuningrat</t>
  </si>
  <si>
    <t>Agung Yadha Adhi Nugraha</t>
  </si>
  <si>
    <t>Agus Andriyanto</t>
  </si>
  <si>
    <t>Ahnar Magenda</t>
  </si>
  <si>
    <t>PAT008</t>
  </si>
  <si>
    <t>Almahyra Cyrilla Sastroisvara</t>
  </si>
  <si>
    <t>F</t>
  </si>
  <si>
    <t>Andrea Wulandari Iravan</t>
  </si>
  <si>
    <t>Anto B. Haditono</t>
  </si>
  <si>
    <t>Armand Wahyudi Hartono</t>
  </si>
  <si>
    <t>PAT012</t>
  </si>
  <si>
    <t>Badan Intelijen Negara</t>
  </si>
  <si>
    <t>Bagus Panuntun</t>
  </si>
  <si>
    <t>Benny Effendy</t>
  </si>
  <si>
    <t>Bridjen Pol Tonny Hermawan</t>
  </si>
  <si>
    <t>Budi Gunawan</t>
  </si>
  <si>
    <t>Budi Satrio</t>
  </si>
  <si>
    <t>Chan Choi Moi</t>
  </si>
  <si>
    <t>Cory Sridjaja</t>
  </si>
  <si>
    <t>Cun Cun</t>
  </si>
  <si>
    <t>Cun2</t>
  </si>
  <si>
    <t>Darmo Pranoto Soenjoto</t>
  </si>
  <si>
    <t>PAT023</t>
  </si>
  <si>
    <t>David Trisnadi</t>
  </si>
  <si>
    <t>Deddy Prasetyo</t>
  </si>
  <si>
    <t>Dian Siswarini</t>
  </si>
  <si>
    <t>Dian Suri Iriani</t>
  </si>
  <si>
    <t>Dobias Iskandar</t>
  </si>
  <si>
    <t>PAT028</t>
  </si>
  <si>
    <t>Doni Irawan Soenarso</t>
  </si>
  <si>
    <t>Dr. David Leonard</t>
  </si>
  <si>
    <t>Dr. Henny</t>
  </si>
  <si>
    <t>Dr. med. Christine Pfeiffer</t>
  </si>
  <si>
    <t>PAT032</t>
  </si>
  <si>
    <t>Dr. Putri Kusuma</t>
  </si>
  <si>
    <t>DRI Clinic</t>
  </si>
  <si>
    <t>Eileen Patricia Hartono</t>
  </si>
  <si>
    <t>Ellen Tjia Lan Giok</t>
  </si>
  <si>
    <t>Ellies Kiswoto</t>
  </si>
  <si>
    <t>Emma</t>
  </si>
  <si>
    <t>Erlin Diyanto Hong</t>
  </si>
  <si>
    <t>PAT039</t>
  </si>
  <si>
    <t>Erminda Melayeni</t>
  </si>
  <si>
    <t>Escy Soeleiman</t>
  </si>
  <si>
    <t>Esther Fauzi</t>
  </si>
  <si>
    <t>Evy Celiyanti</t>
  </si>
  <si>
    <t>Fajar Hadi Prabowo</t>
  </si>
  <si>
    <t>Fransisca Indrasari</t>
  </si>
  <si>
    <t>Gadiza Ganinduto</t>
  </si>
  <si>
    <t>GSMN Suisse SA</t>
  </si>
  <si>
    <t>Gunawan Budirahardjo</t>
  </si>
  <si>
    <t>Hapsari Retno</t>
  </si>
  <si>
    <t>Henni Valencia</t>
  </si>
  <si>
    <t>Henny</t>
  </si>
  <si>
    <t>Herly Julianti</t>
  </si>
  <si>
    <t>Herman Herry Adranacus</t>
  </si>
  <si>
    <t>PAT053</t>
  </si>
  <si>
    <t>Hermawati</t>
  </si>
  <si>
    <t>HH</t>
  </si>
  <si>
    <t>Intan Fauzi</t>
  </si>
  <si>
    <t>Isandi Harahap</t>
  </si>
  <si>
    <t>Ita Yuliati</t>
  </si>
  <si>
    <t>Ivy Lianawati</t>
  </si>
  <si>
    <t>PAT059</t>
  </si>
  <si>
    <t xml:space="preserve">Jalan Seno Raya, Pejaten Timur </t>
  </si>
  <si>
    <t>Jeanny Rachmat</t>
  </si>
  <si>
    <t>Jenny Sutanto</t>
  </si>
  <si>
    <t>PAT062</t>
  </si>
  <si>
    <t>Jessica Cicilia Sadikin</t>
  </si>
  <si>
    <t>John Michael Sutanto</t>
  </si>
  <si>
    <t>Joseph Humato</t>
  </si>
  <si>
    <t>PAT065</t>
  </si>
  <si>
    <t>Juliati Dwi Sapta</t>
  </si>
  <si>
    <t>Karyoto</t>
  </si>
  <si>
    <t>Ken Anjani</t>
  </si>
  <si>
    <t>Kiki Redjeki</t>
  </si>
  <si>
    <t>PAT069</t>
  </si>
  <si>
    <t>L</t>
  </si>
  <si>
    <t>Laksmita Artha Widja</t>
  </si>
  <si>
    <t>Leiny Sinan</t>
  </si>
  <si>
    <t>Liche Hellile</t>
  </si>
  <si>
    <t>Lily Susanto</t>
  </si>
  <si>
    <t>PAT074</t>
  </si>
  <si>
    <t>Lina Iskandar</t>
  </si>
  <si>
    <t>PAT075</t>
  </si>
  <si>
    <t>Listiana Handajani</t>
  </si>
  <si>
    <t>Livana Helga Clarissa</t>
  </si>
  <si>
    <t>Maike Yolanda Fiancisca</t>
  </si>
  <si>
    <t>Maria Hyacintha</t>
  </si>
  <si>
    <t>PAT079</t>
  </si>
  <si>
    <t>Martha Dwi Maryani</t>
  </si>
  <si>
    <t>Misyana Rimba</t>
  </si>
  <si>
    <t>Mochamad Iriawan</t>
  </si>
  <si>
    <t>Mochtar Pitojoe</t>
  </si>
  <si>
    <t>Mohammad Mangkuningrat</t>
  </si>
  <si>
    <t>Mouna F. Said</t>
  </si>
  <si>
    <t>Muhamad Mardiono</t>
  </si>
  <si>
    <t>Muhammad Ali Yusuf</t>
  </si>
  <si>
    <t>Muljadi Tjahjono</t>
  </si>
  <si>
    <t>Murat Ismael</t>
  </si>
  <si>
    <t>Nadine Putri Dwirintha</t>
  </si>
  <si>
    <t>PAT090</t>
  </si>
  <si>
    <t>Ng Ko Tjai</t>
  </si>
  <si>
    <t>Nonda Nellyana Djaja</t>
  </si>
  <si>
    <t>PAT092</t>
  </si>
  <si>
    <t>Novita Ariya</t>
  </si>
  <si>
    <t>Novita Ariyanti</t>
  </si>
  <si>
    <t>PAT094</t>
  </si>
  <si>
    <t>Nyoman Adhi Suryadnyana</t>
  </si>
  <si>
    <t>Ong Hang Ling</t>
  </si>
  <si>
    <t>Otty Fauzi</t>
  </si>
  <si>
    <t>PAT097</t>
  </si>
  <si>
    <t>Pasar Minggu</t>
  </si>
  <si>
    <t>PAT098</t>
  </si>
  <si>
    <t>Paxton Timothy Widjaja</t>
  </si>
  <si>
    <t>Peter Pramana</t>
  </si>
  <si>
    <t>Prodjo Handajo Sunjoto</t>
  </si>
  <si>
    <t>PT. Multi Sarana Prima Nusantara</t>
  </si>
  <si>
    <t>Purnomo Sambodo</t>
  </si>
  <si>
    <t>PAT103</t>
  </si>
  <si>
    <t>Putri Kristine</t>
  </si>
  <si>
    <t>Putri Kusuma Mardiono</t>
  </si>
  <si>
    <t>PAT105</t>
  </si>
  <si>
    <t>Qiu Yuzhhen</t>
  </si>
  <si>
    <t>Retina</t>
  </si>
  <si>
    <t>Riza Ichsan Fahriza</t>
  </si>
  <si>
    <t>Rizal</t>
  </si>
  <si>
    <t>Romyus Permana</t>
  </si>
  <si>
    <t>Rudy Gunawan</t>
  </si>
  <si>
    <t>Salim Lan Jaya Liem</t>
  </si>
  <si>
    <t>Sambodo Purnomo</t>
  </si>
  <si>
    <t>Samuel</t>
  </si>
  <si>
    <t>Samuel Bob</t>
  </si>
  <si>
    <t>Samuel Rusli</t>
  </si>
  <si>
    <t>Satvika Vidya Iswara</t>
  </si>
  <si>
    <t>Shanti Tan</t>
  </si>
  <si>
    <t>Shu Shu</t>
  </si>
  <si>
    <t>SLI</t>
  </si>
  <si>
    <t>PAT120</t>
  </si>
  <si>
    <t>Sri Wahyuswinta</t>
  </si>
  <si>
    <t>Sri Wahyuswinta Abdullatif</t>
  </si>
  <si>
    <t>Sukardi Family</t>
  </si>
  <si>
    <t>PAT123</t>
  </si>
  <si>
    <t>Sunarti SE</t>
  </si>
  <si>
    <t>Suryadi Jakin</t>
  </si>
  <si>
    <t>Swiss Bioscience GmbH</t>
  </si>
  <si>
    <t>Swiss Longevity Indonesia</t>
  </si>
  <si>
    <t>Tan Kim Siong</t>
  </si>
  <si>
    <t>Tan Siew Chang</t>
  </si>
  <si>
    <t>Tara Anindita</t>
  </si>
  <si>
    <t>Teuku Rizal Moelana</t>
  </si>
  <si>
    <t>Tharin Ronny</t>
  </si>
  <si>
    <t>Theresia</t>
  </si>
  <si>
    <t>Thiha Aung</t>
  </si>
  <si>
    <t>Tija Ian Giok</t>
  </si>
  <si>
    <t>Titi Salim</t>
  </si>
  <si>
    <t>Tommy Yakin</t>
  </si>
  <si>
    <t>Vilyna Tjairudin</t>
  </si>
  <si>
    <t>Vincencia Hennie</t>
  </si>
  <si>
    <t>Vinno Romano</t>
  </si>
  <si>
    <t>Vino Romano</t>
  </si>
  <si>
    <t>Wahyu Demanto</t>
  </si>
  <si>
    <t>Wahyu Hadiningrat</t>
  </si>
  <si>
    <t>Wahyu Widada</t>
  </si>
  <si>
    <t>Welly Ng</t>
  </si>
  <si>
    <t>Wisnu Hermawan</t>
  </si>
  <si>
    <t>Wisnu Suhardono</t>
  </si>
  <si>
    <t>PAT147</t>
  </si>
  <si>
    <t>Yanti</t>
  </si>
  <si>
    <t>Yanti Rimba</t>
  </si>
  <si>
    <t>Yenni Rista</t>
  </si>
  <si>
    <t>Yenny Wijaya</t>
  </si>
  <si>
    <t>Yoga Susil</t>
  </si>
  <si>
    <t>Yonathan (Joey) Kusnadi</t>
  </si>
  <si>
    <t>Yuldi</t>
  </si>
  <si>
    <t>Yuldi Yusman</t>
  </si>
  <si>
    <t>PAT155</t>
  </si>
  <si>
    <t>Yulia Gunawan</t>
  </si>
  <si>
    <t>Zayn Makarim</t>
  </si>
  <si>
    <t>Jamal Adytya</t>
  </si>
  <si>
    <t>PAT157</t>
  </si>
  <si>
    <t>Groupe d'âge</t>
  </si>
  <si>
    <t>Nombre de patients</t>
  </si>
  <si>
    <t>&lt; 45 ans</t>
  </si>
  <si>
    <t>≥ 45 ans</t>
  </si>
  <si>
    <t>Mâle (M)</t>
  </si>
  <si>
    <t>Femelle (F)</t>
  </si>
  <si>
    <t>Année</t>
  </si>
  <si>
    <t>&lt; 10'000 CHF</t>
  </si>
  <si>
    <t>≥ 10'000 CHF</t>
  </si>
  <si>
    <t>Patient-Année</t>
  </si>
  <si>
    <t>Total Patient-Année</t>
  </si>
  <si>
    <t>Total</t>
  </si>
  <si>
    <t>Total patients 2022-2026</t>
  </si>
  <si>
    <t>Catégorie</t>
  </si>
  <si>
    <t>Répartition par année</t>
  </si>
  <si>
    <t>Total patients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</si>
</sst>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164" fontId="1" fillId="0" borderId="0" xfId="0" applyNumberFormat="1" applyFont="1"/>
    <xf numFmtId="4" fontId="1" fillId="0" borderId="0" xfId="0" applyNumberFormat="1" applyFont="1"/>
    <xf numFmtId="164" fontId="0" fillId="0" borderId="0" xfId="0" applyNumberFormat="1"/>
    <xf numFmtId="4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2" fillId="0" borderId="1" xfId="0" applyFont="1" applyBorder="1" applyAlignment="1">
      <alignment wrapText="1"/>
    </xf>
    <xf numFmtId="0" fontId="3" fillId="2" borderId="2" xfId="0" applyFont="1" applyFill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1" fillId="3" borderId="2" xfId="0" applyFont="1" applyFill="1" applyBorder="1"/>
    <xf numFmtId="0" fontId="1" fillId="0" borderId="0" xfId="0" applyFont="1" applyFill="1" applyBorder="1"/>
    <xf numFmtId="0" fontId="3" fillId="2" borderId="0" xfId="0" applyFont="1" applyFill="1" applyBorder="1" applyAlignment="1">
      <alignment horizontal="center"/>
    </xf>
    <xf numFmtId="0" fontId="0" fillId="0" borderId="0" xfId="0"/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Répartition des patients par montant total facturé (par année)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Invpat!$F$1</c:f>
              <c:strCache>
                <c:ptCount val="1"/>
                <c:pt idx="0">
                  <c:v>&lt; 10'000 CHF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Invpat!$E$2:$E$6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Invpat!$F$2:$F$6</c:f>
              <c:numCache>
                <c:formatCode>General</c:formatCode>
                <c:ptCount val="5"/>
                <c:pt idx="0">
                  <c:v>3</c:v>
                </c:pt>
                <c:pt idx="1">
                  <c:v>10</c:v>
                </c:pt>
                <c:pt idx="2">
                  <c:v>29</c:v>
                </c:pt>
                <c:pt idx="3">
                  <c:v>30.999999999999996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B5-4CE6-858D-69613894408F}"/>
            </c:ext>
          </c:extLst>
        </c:ser>
        <c:ser>
          <c:idx val="1"/>
          <c:order val="1"/>
          <c:tx>
            <c:strRef>
              <c:f>Invpat!$G$1</c:f>
              <c:strCache>
                <c:ptCount val="1"/>
                <c:pt idx="0">
                  <c:v>≥ 10'000 CHF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Invpat!$E$2:$E$6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Invpat!$G$2:$G$6</c:f>
              <c:numCache>
                <c:formatCode>General</c:formatCode>
                <c:ptCount val="5"/>
                <c:pt idx="0">
                  <c:v>3</c:v>
                </c:pt>
                <c:pt idx="1">
                  <c:v>18.999999999999996</c:v>
                </c:pt>
                <c:pt idx="2">
                  <c:v>25.999999999999993</c:v>
                </c:pt>
                <c:pt idx="3">
                  <c:v>38.999999999999993</c:v>
                </c:pt>
                <c:pt idx="4">
                  <c:v>7.0000000000000009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B5-4CE6-858D-696138944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4625456"/>
        <c:axId val="1902919535"/>
      </c:barChart>
      <c:catAx>
        <c:axId val="2646254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CH"/>
                  <a:t>Année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902919535"/>
        <c:crosses val="autoZero"/>
        <c:auto val="1"/>
        <c:lblAlgn val="ctr"/>
        <c:lblOffset val="100"/>
        <c:noMultiLvlLbl val="0"/>
      </c:catAx>
      <c:valAx>
        <c:axId val="1902919535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CH"/>
                  <a:t>Nombre de patients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264625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patients par catégorie de montant (2022-2026)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472C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Invpat!$M$3:$M$4</c:f>
              <c:strCache>
                <c:ptCount val="2"/>
                <c:pt idx="0">
                  <c:v>&lt; 10'000 CHF</c:v>
                </c:pt>
                <c:pt idx="1">
                  <c:v>≥ 10'000 CHF</c:v>
                </c:pt>
              </c:strCache>
            </c:strRef>
          </c:cat>
          <c:val>
            <c:numRef>
              <c:f>Invpat!$N$3:$N$4</c:f>
              <c:numCache>
                <c:formatCode>General</c:formatCode>
                <c:ptCount val="2"/>
                <c:pt idx="0">
                  <c:v>79</c:v>
                </c:pt>
                <c:pt idx="1">
                  <c:v>93.999999999999972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C1-4024-9A06-DCE495AD1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4722896"/>
        <c:axId val="1902898895"/>
      </c:barChart>
      <c:catAx>
        <c:axId val="26472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902898895"/>
        <c:crosses val="autoZero"/>
        <c:auto val="1"/>
        <c:lblAlgn val="ctr"/>
        <c:lblOffset val="100"/>
        <c:noMultiLvlLbl val="0"/>
      </c:catAx>
      <c:valAx>
        <c:axId val="190289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264722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Répartition des patients par année (2022-2026)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Invpat!$P$3:$P$7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Invpat!$Q$3:$Q$7</c:f>
              <c:numCache>
                <c:formatCode>General</c:formatCode>
                <c:ptCount val="5"/>
                <c:pt idx="0">
                  <c:v>6</c:v>
                </c:pt>
                <c:pt idx="1">
                  <c:v>28.999999999999996</c:v>
                </c:pt>
                <c:pt idx="2">
                  <c:v>54.999999999999993</c:v>
                </c:pt>
                <c:pt idx="3">
                  <c:v>69.999999999999986</c:v>
                </c:pt>
                <c:pt idx="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21-460E-9968-BE464D738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Répartition des patients par montant total facturé (2022-2026)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Invpat!$M$3:$M$4</c:f>
              <c:strCache>
                <c:ptCount val="2"/>
                <c:pt idx="0">
                  <c:v>&lt; 10'000 CHF</c:v>
                </c:pt>
                <c:pt idx="1">
                  <c:v>≥ 10'000 CHF</c:v>
                </c:pt>
              </c:strCache>
            </c:strRef>
          </c:cat>
          <c:val>
            <c:numRef>
              <c:f>Invpat!$N$3:$N$4</c:f>
              <c:numCache>
                <c:formatCode>General</c:formatCode>
                <c:ptCount val="2"/>
                <c:pt idx="0">
                  <c:v>79</c:v>
                </c:pt>
                <c:pt idx="1">
                  <c:v>93.999999999999972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87-4E22-8491-8CDAD23D9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Répartition des patients par tranche d'âge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\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patients!$F$2:$F$3</c:f>
              <c:strCache>
                <c:ptCount val="2"/>
                <c:pt idx="0">
                  <c:v>&lt; 45 ans</c:v>
                </c:pt>
                <c:pt idx="1">
                  <c:v>≥ 45 ans</c:v>
                </c:pt>
              </c:strCache>
            </c:strRef>
          </c:cat>
          <c:val>
            <c:numRef>
              <c:f>patients!$G$2:$G$3</c:f>
              <c:numCache>
                <c:formatCode>General</c:formatCode>
                <c:ptCount val="2"/>
                <c:pt idx="0">
                  <c:v>25</c:v>
                </c:pt>
                <c:pt idx="1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5E-4752-857A-DCC771CAF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4806416"/>
        <c:axId val="1903029935"/>
      </c:barChart>
      <c:catAx>
        <c:axId val="264806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903029935"/>
        <c:crosses val="autoZero"/>
        <c:auto val="1"/>
        <c:lblAlgn val="ctr"/>
        <c:lblOffset val="100"/>
        <c:noMultiLvlLbl val="0"/>
      </c:catAx>
      <c:valAx>
        <c:axId val="1903029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264806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Répartition des patients par sexe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numFmt formatCode="#\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patients!$F$6:$F$7</c:f>
              <c:strCache>
                <c:ptCount val="2"/>
                <c:pt idx="0">
                  <c:v>Mâle (M)</c:v>
                </c:pt>
                <c:pt idx="1">
                  <c:v>Femelle (F)</c:v>
                </c:pt>
              </c:strCache>
            </c:strRef>
          </c:cat>
          <c:val>
            <c:numRef>
              <c:f>patients!$G$6:$G$7</c:f>
              <c:numCache>
                <c:formatCode>General</c:formatCode>
                <c:ptCount val="2"/>
                <c:pt idx="0">
                  <c:v>69</c:v>
                </c:pt>
                <c:pt idx="1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DE-4073-9F27-250DA20E4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472440</xdr:colOff>
      <xdr:row>7</xdr:row>
      <xdr:rowOff>167640</xdr:rowOff>
    </xdr:from>
    <xdr:to>
      <xdr:col>11</xdr:col>
      <xdr:colOff>472440</xdr:colOff>
      <xdr:row>24</xdr:row>
      <xdr:rowOff>167640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AC0C37F2-E61E-5AD8-8733-DF57355338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7</xdr:row>
      <xdr:rowOff>38100</xdr:rowOff>
    </xdr:from>
    <xdr:to>
      <xdr:col>18</xdr:col>
      <xdr:colOff>0</xdr:colOff>
      <xdr:row>24</xdr:row>
      <xdr:rowOff>38100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97644C7E-E7C6-D339-4C30-5350E49ADF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434340</xdr:colOff>
      <xdr:row>25</xdr:row>
      <xdr:rowOff>45720</xdr:rowOff>
    </xdr:from>
    <xdr:to>
      <xdr:col>11</xdr:col>
      <xdr:colOff>678180</xdr:colOff>
      <xdr:row>41</xdr:row>
      <xdr:rowOff>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691A1533-2CB7-4774-56B2-F5389C7E15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25</xdr:row>
      <xdr:rowOff>38100</xdr:rowOff>
    </xdr:from>
    <xdr:to>
      <xdr:col>18</xdr:col>
      <xdr:colOff>0</xdr:colOff>
      <xdr:row>42</xdr:row>
      <xdr:rowOff>38100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23FFB1AE-35D6-996D-81A8-582DDCC4B0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16</xdr:col>
      <xdr:colOff>0</xdr:colOff>
      <xdr:row>15</xdr:row>
      <xdr:rowOff>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D143457-CA11-18D8-0EEE-3C8FDF05D8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16</xdr:row>
      <xdr:rowOff>0</xdr:rowOff>
    </xdr:from>
    <xdr:to>
      <xdr:col>16</xdr:col>
      <xdr:colOff>0</xdr:colOff>
      <xdr:row>31</xdr:row>
      <xdr:rowOff>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44C2AF61-13F3-ECB9-B79B-619318C291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94284-7DF8-4E50-A790-849531262C79}">
  <dimension ref="A1:Q271"/>
  <sheetViews>
    <sheetView tabSelected="1" workbookViewId="0">
      <selection activeCell="S15" sqref="S15"/>
    </sheetView>
  </sheetViews>
  <sheetFormatPr baseColWidth="10" defaultRowHeight="14.4" x14ac:dyDescent="0.3"/>
  <cols>
    <col min="2" max="2" width="11.5546875" style="4"/>
    <col min="5" max="5" width="6.109375" bestFit="1" customWidth="1"/>
    <col min="6" max="7" width="11.6640625" bestFit="1" customWidth="1"/>
    <col min="9" max="11" width="0" hidden="1" customWidth="1"/>
    <col min="14" max="14" width="17.5546875" bestFit="1" customWidth="1"/>
    <col min="16" max="16" width="6.109375" bestFit="1" customWidth="1"/>
    <col min="17" max="17" width="12.33203125" bestFit="1" customWidth="1"/>
  </cols>
  <sheetData>
    <row r="1" spans="1:17" x14ac:dyDescent="0.3">
      <c r="A1" s="1" t="s">
        <v>0</v>
      </c>
      <c r="B1" s="2" t="s">
        <v>1</v>
      </c>
      <c r="C1" s="3" t="s">
        <v>2</v>
      </c>
      <c r="E1" s="17" t="s">
        <v>329</v>
      </c>
      <c r="F1" s="17" t="s">
        <v>330</v>
      </c>
      <c r="G1" s="17" t="s">
        <v>331</v>
      </c>
      <c r="I1" s="1" t="s">
        <v>329</v>
      </c>
      <c r="J1" s="1" t="s">
        <v>332</v>
      </c>
      <c r="K1" s="1" t="s">
        <v>333</v>
      </c>
      <c r="M1" s="22" t="s">
        <v>335</v>
      </c>
      <c r="N1" s="21"/>
      <c r="P1" s="24" t="s">
        <v>337</v>
      </c>
      <c r="Q1" s="23"/>
    </row>
    <row r="2" spans="1:17" x14ac:dyDescent="0.3">
      <c r="A2" t="s">
        <v>15</v>
      </c>
      <c r="B2" s="4">
        <v>44614</v>
      </c>
      <c r="C2" s="5">
        <v>6733.95</v>
      </c>
      <c r="E2" s="18">
        <v>2022</v>
      </c>
      <c r="F2" s="19" cm="1">
        <f t="array" ref="F2">SUMPRODUCT(($I$2:$I$271=E2)*($K$2:$K$271&lt;10000)*($K$2:$K$271&lt;&gt;"")/(COUNTIFS($J$2:$J$271,$J$2:$J$271,$I$2:$I$271,E2)+($I$2:$I$271&lt;&gt;E2)*1000000))</f>
        <v>3</v>
      </c>
      <c r="G2" s="19" cm="1">
        <f t="array" ref="G2">SUMPRODUCT(($I$2:$I$271=E2)*($K$2:$K$271&gt;=10000)*($K$2:$K$271&lt;&gt;"")/(COUNTIFS($J$2:$J$271,$J$2:$J$271,$I$2:$I$271,E2)+($I$2:$I$271&lt;&gt;E2)*1000000))</f>
        <v>3</v>
      </c>
      <c r="I2">
        <f>IF(B2="","",YEAR(B2))</f>
        <v>2022</v>
      </c>
      <c r="J2" t="str">
        <f>IF(B2="","",A2&amp;"-"&amp;YEAR(B2))</f>
        <v>PAT015-2022</v>
      </c>
      <c r="K2">
        <f>IF(B2="","",SUMIFS($C$2:$C$271,$A$2:$A$271,A2,$I$2:$I$271,I2))</f>
        <v>6733.95</v>
      </c>
      <c r="M2" s="20" t="s">
        <v>336</v>
      </c>
      <c r="N2" s="20" t="s">
        <v>324</v>
      </c>
      <c r="P2" s="20" t="s">
        <v>329</v>
      </c>
      <c r="Q2" s="20" t="s">
        <v>338</v>
      </c>
    </row>
    <row r="3" spans="1:17" x14ac:dyDescent="0.3">
      <c r="A3" t="s">
        <v>31</v>
      </c>
      <c r="B3" s="4">
        <v>44664</v>
      </c>
      <c r="C3" s="5">
        <v>53361.5</v>
      </c>
      <c r="E3" s="18">
        <v>2023</v>
      </c>
      <c r="F3" s="19" cm="1">
        <f t="array" ref="F3">SUMPRODUCT(($I$2:$I$271=E3)*($K$2:$K$271&lt;10000)*($K$2:$K$271&lt;&gt;"")/(COUNTIFS($J$2:$J$271,$J$2:$J$271,$I$2:$I$271,E3)+($I$2:$I$271&lt;&gt;E3)*1000000))</f>
        <v>10</v>
      </c>
      <c r="G3" s="19" cm="1">
        <f t="array" ref="G3">SUMPRODUCT(($I$2:$I$271=E3)*($K$2:$K$271&gt;=10000)*($K$2:$K$271&lt;&gt;"")/(COUNTIFS($J$2:$J$271,$J$2:$J$271,$I$2:$I$271,E3)+($I$2:$I$271&lt;&gt;E3)*1000000))</f>
        <v>18.999999999999996</v>
      </c>
      <c r="I3">
        <f t="shared" ref="I3:I66" si="0">IF(B3="","",YEAR(B3))</f>
        <v>2022</v>
      </c>
      <c r="J3" t="str">
        <f t="shared" ref="J3:J66" si="1">IF(B3="","",A3&amp;"-"&amp;YEAR(B3))</f>
        <v>PAT034-2022</v>
      </c>
      <c r="K3">
        <f t="shared" ref="K3:K66" si="2">IF(B3="","",SUMIFS($C$2:$C$271,$A$2:$A$271,A3,$I$2:$I$271,I3))</f>
        <v>53361.5</v>
      </c>
      <c r="M3" s="18" t="s">
        <v>330</v>
      </c>
      <c r="N3" s="18">
        <f>F7</f>
        <v>79</v>
      </c>
      <c r="P3" s="18">
        <f>E2</f>
        <v>2022</v>
      </c>
      <c r="Q3" s="18">
        <f>F2+G2</f>
        <v>6</v>
      </c>
    </row>
    <row r="4" spans="1:17" x14ac:dyDescent="0.3">
      <c r="A4" t="s">
        <v>125</v>
      </c>
      <c r="B4" s="4">
        <v>44664</v>
      </c>
      <c r="C4" s="5">
        <v>72276.58</v>
      </c>
      <c r="E4" s="18">
        <v>2024</v>
      </c>
      <c r="F4" s="19" cm="1">
        <f t="array" ref="F4">SUMPRODUCT(($I$2:$I$271=E4)*($K$2:$K$271&lt;10000)*($K$2:$K$271&lt;&gt;"")/(COUNTIFS($J$2:$J$271,$J$2:$J$271,$I$2:$I$271,E4)+($I$2:$I$271&lt;&gt;E4)*1000000))</f>
        <v>29</v>
      </c>
      <c r="G4" s="19" cm="1">
        <f t="array" ref="G4">SUMPRODUCT(($I$2:$I$271=E4)*($K$2:$K$271&gt;=10000)*($K$2:$K$271&lt;&gt;"")/(COUNTIFS($J$2:$J$271,$J$2:$J$271,$I$2:$I$271,E4)+($I$2:$I$271&lt;&gt;E4)*1000000))</f>
        <v>25.999999999999993</v>
      </c>
      <c r="I4">
        <f t="shared" si="0"/>
        <v>2022</v>
      </c>
      <c r="J4" t="str">
        <f t="shared" si="1"/>
        <v>PAT146-2022</v>
      </c>
      <c r="K4">
        <f t="shared" si="2"/>
        <v>72276.58</v>
      </c>
      <c r="M4" s="18" t="s">
        <v>331</v>
      </c>
      <c r="N4" s="18">
        <f>G7</f>
        <v>93.999999999999972</v>
      </c>
      <c r="P4" s="18">
        <f>E3</f>
        <v>2023</v>
      </c>
      <c r="Q4" s="18">
        <f>F3+G3</f>
        <v>28.999999999999996</v>
      </c>
    </row>
    <row r="5" spans="1:17" x14ac:dyDescent="0.3">
      <c r="A5" t="s">
        <v>56</v>
      </c>
      <c r="B5" s="4">
        <v>44728</v>
      </c>
      <c r="C5" s="5">
        <v>50314.9</v>
      </c>
      <c r="E5" s="18">
        <v>2025</v>
      </c>
      <c r="F5" s="19" cm="1">
        <f t="array" ref="F5">SUMPRODUCT(($I$2:$I$271=E5)*($K$2:$K$271&lt;10000)*($K$2:$K$271&lt;&gt;"")/(COUNTIFS($J$2:$J$271,$J$2:$J$271,$I$2:$I$271,E5)+($I$2:$I$271&lt;&gt;E5)*1000000))</f>
        <v>30.999999999999996</v>
      </c>
      <c r="G5" s="19" cm="1">
        <f t="array" ref="G5">SUMPRODUCT(($I$2:$I$271=E5)*($K$2:$K$271&gt;=10000)*($K$2:$K$271&lt;&gt;"")/(COUNTIFS($J$2:$J$271,$J$2:$J$271,$I$2:$I$271,E5)+($I$2:$I$271&lt;&gt;E5)*1000000))</f>
        <v>38.999999999999993</v>
      </c>
      <c r="I5">
        <f t="shared" si="0"/>
        <v>2022</v>
      </c>
      <c r="J5" t="str">
        <f t="shared" si="1"/>
        <v>PAT063-2022</v>
      </c>
      <c r="K5">
        <f t="shared" si="2"/>
        <v>50314.9</v>
      </c>
      <c r="P5" s="18">
        <f>E4</f>
        <v>2024</v>
      </c>
      <c r="Q5" s="18">
        <f>F4+G4</f>
        <v>54.999999999999993</v>
      </c>
    </row>
    <row r="6" spans="1:17" x14ac:dyDescent="0.3">
      <c r="A6" t="s">
        <v>84</v>
      </c>
      <c r="B6" s="4">
        <v>44761</v>
      </c>
      <c r="C6" s="5">
        <v>8647.98</v>
      </c>
      <c r="E6" s="18">
        <v>2026</v>
      </c>
      <c r="F6" s="19" cm="1">
        <f t="array" ref="F6">SUMPRODUCT(($I$2:$I$271=E6)*($K$2:$K$271&lt;10000)*($K$2:$K$271&lt;&gt;"")/(COUNTIFS($J$2:$J$271,$J$2:$J$271,$I$2:$I$271,E6)+($I$2:$I$271&lt;&gt;E6)*1000000))</f>
        <v>6</v>
      </c>
      <c r="G6" s="19" cm="1">
        <f t="array" ref="G6">SUMPRODUCT(($I$2:$I$271=E6)*($K$2:$K$271&gt;=10000)*($K$2:$K$271&lt;&gt;"")/(COUNTIFS($J$2:$J$271,$J$2:$J$271,$I$2:$I$271,E6)+($I$2:$I$271&lt;&gt;E6)*1000000))</f>
        <v>7.0000000000000009</v>
      </c>
      <c r="I6">
        <f t="shared" si="0"/>
        <v>2022</v>
      </c>
      <c r="J6" t="str">
        <f t="shared" si="1"/>
        <v>PAT101-2022</v>
      </c>
      <c r="K6">
        <f t="shared" si="2"/>
        <v>8647.98</v>
      </c>
      <c r="P6" s="18">
        <f>E5</f>
        <v>2025</v>
      </c>
      <c r="Q6" s="18">
        <f>F5+G5</f>
        <v>69.999999999999986</v>
      </c>
    </row>
    <row r="7" spans="1:17" x14ac:dyDescent="0.3">
      <c r="A7" t="s">
        <v>77</v>
      </c>
      <c r="B7" s="4">
        <v>44890</v>
      </c>
      <c r="C7" s="5">
        <v>250</v>
      </c>
      <c r="E7" s="20" t="s">
        <v>334</v>
      </c>
      <c r="F7" s="20">
        <f>SUM(F2:F6)</f>
        <v>79</v>
      </c>
      <c r="G7" s="20">
        <f>SUM(G2:G6)</f>
        <v>93.999999999999972</v>
      </c>
      <c r="I7">
        <f t="shared" si="0"/>
        <v>2022</v>
      </c>
      <c r="J7" t="str">
        <f t="shared" si="1"/>
        <v>PAT089-2022</v>
      </c>
      <c r="K7">
        <f t="shared" si="2"/>
        <v>250</v>
      </c>
      <c r="P7" s="18">
        <f>E6</f>
        <v>2026</v>
      </c>
      <c r="Q7" s="18">
        <f>F6+G6</f>
        <v>13</v>
      </c>
    </row>
    <row r="8" spans="1:17" x14ac:dyDescent="0.3">
      <c r="A8" t="s">
        <v>34</v>
      </c>
      <c r="B8" s="4">
        <v>44984</v>
      </c>
      <c r="C8" s="5">
        <v>47</v>
      </c>
      <c r="I8">
        <f t="shared" si="0"/>
        <v>2023</v>
      </c>
      <c r="J8" t="str">
        <f t="shared" si="1"/>
        <v>PAT037-2023</v>
      </c>
      <c r="K8">
        <f t="shared" si="2"/>
        <v>47</v>
      </c>
    </row>
    <row r="9" spans="1:17" x14ac:dyDescent="0.3">
      <c r="A9" t="s">
        <v>31</v>
      </c>
      <c r="B9" s="4">
        <v>45070</v>
      </c>
      <c r="C9" s="5">
        <v>20300</v>
      </c>
      <c r="I9">
        <f t="shared" si="0"/>
        <v>2023</v>
      </c>
      <c r="J9" t="str">
        <f t="shared" si="1"/>
        <v>PAT034-2023</v>
      </c>
      <c r="K9">
        <f t="shared" si="2"/>
        <v>20800</v>
      </c>
    </row>
    <row r="10" spans="1:17" x14ac:dyDescent="0.3">
      <c r="A10" t="s">
        <v>12</v>
      </c>
      <c r="B10" s="4">
        <v>45077</v>
      </c>
      <c r="C10" s="5">
        <v>23837.7</v>
      </c>
      <c r="I10">
        <f t="shared" si="0"/>
        <v>2023</v>
      </c>
      <c r="J10" t="str">
        <f t="shared" si="1"/>
        <v>PAT011-2023</v>
      </c>
      <c r="K10">
        <f t="shared" si="2"/>
        <v>46048.81</v>
      </c>
    </row>
    <row r="11" spans="1:17" x14ac:dyDescent="0.3">
      <c r="A11" t="s">
        <v>58</v>
      </c>
      <c r="B11" s="4">
        <v>45077</v>
      </c>
      <c r="C11" s="5">
        <v>32424.36</v>
      </c>
      <c r="I11">
        <f t="shared" si="0"/>
        <v>2023</v>
      </c>
      <c r="J11" t="str">
        <f t="shared" si="1"/>
        <v>PAT066-2023</v>
      </c>
      <c r="K11">
        <f t="shared" si="2"/>
        <v>32424.36</v>
      </c>
    </row>
    <row r="12" spans="1:17" x14ac:dyDescent="0.3">
      <c r="A12" t="s">
        <v>36</v>
      </c>
      <c r="B12" s="4">
        <v>45078</v>
      </c>
      <c r="C12" s="5">
        <v>13936.95</v>
      </c>
      <c r="I12">
        <f t="shared" si="0"/>
        <v>2023</v>
      </c>
      <c r="J12" t="str">
        <f t="shared" si="1"/>
        <v>PAT040-2023</v>
      </c>
      <c r="K12">
        <f t="shared" si="2"/>
        <v>13936.95</v>
      </c>
    </row>
    <row r="13" spans="1:17" x14ac:dyDescent="0.3">
      <c r="A13" t="s">
        <v>51</v>
      </c>
      <c r="B13" s="4">
        <v>45078</v>
      </c>
      <c r="C13" s="5">
        <v>6912.5</v>
      </c>
      <c r="I13">
        <f t="shared" si="0"/>
        <v>2023</v>
      </c>
      <c r="J13" t="str">
        <f t="shared" si="1"/>
        <v>PAT056-2023</v>
      </c>
      <c r="K13">
        <f t="shared" si="2"/>
        <v>6912.5</v>
      </c>
    </row>
    <row r="14" spans="1:17" x14ac:dyDescent="0.3">
      <c r="A14" t="s">
        <v>25</v>
      </c>
      <c r="B14" s="4">
        <v>45083</v>
      </c>
      <c r="C14" s="5">
        <v>29897.200000000001</v>
      </c>
      <c r="I14">
        <f t="shared" si="0"/>
        <v>2023</v>
      </c>
      <c r="J14" t="str">
        <f t="shared" si="1"/>
        <v>PAT026-2023</v>
      </c>
      <c r="K14">
        <f t="shared" si="2"/>
        <v>29897.200000000001</v>
      </c>
    </row>
    <row r="15" spans="1:17" x14ac:dyDescent="0.3">
      <c r="A15" t="s">
        <v>48</v>
      </c>
      <c r="B15" s="4">
        <v>45083</v>
      </c>
      <c r="C15" s="5">
        <v>27916.86</v>
      </c>
      <c r="I15">
        <f t="shared" si="0"/>
        <v>2023</v>
      </c>
      <c r="J15" t="str">
        <f t="shared" si="1"/>
        <v>PAT052-2023</v>
      </c>
      <c r="K15">
        <f t="shared" si="2"/>
        <v>192990.28</v>
      </c>
    </row>
    <row r="16" spans="1:17" x14ac:dyDescent="0.3">
      <c r="A16" t="s">
        <v>48</v>
      </c>
      <c r="B16" s="4">
        <v>45083</v>
      </c>
      <c r="C16" s="5">
        <v>84905.17</v>
      </c>
      <c r="I16">
        <f t="shared" si="0"/>
        <v>2023</v>
      </c>
      <c r="J16" t="str">
        <f t="shared" si="1"/>
        <v>PAT052-2023</v>
      </c>
      <c r="K16">
        <f t="shared" si="2"/>
        <v>192990.28</v>
      </c>
    </row>
    <row r="17" spans="1:11" x14ac:dyDescent="0.3">
      <c r="A17" t="s">
        <v>127</v>
      </c>
      <c r="B17" s="4">
        <v>45085</v>
      </c>
      <c r="C17" s="5">
        <v>29189.54</v>
      </c>
      <c r="I17">
        <f t="shared" si="0"/>
        <v>2023</v>
      </c>
      <c r="J17" t="str">
        <f t="shared" si="1"/>
        <v>PAT149-2023</v>
      </c>
      <c r="K17">
        <f t="shared" si="2"/>
        <v>29189.54</v>
      </c>
    </row>
    <row r="18" spans="1:11" x14ac:dyDescent="0.3">
      <c r="A18" t="s">
        <v>8</v>
      </c>
      <c r="B18" s="4">
        <v>45090</v>
      </c>
      <c r="C18" s="5">
        <v>67073.11</v>
      </c>
      <c r="I18">
        <f t="shared" si="0"/>
        <v>2023</v>
      </c>
      <c r="J18" t="str">
        <f t="shared" si="1"/>
        <v>PAT006-2023</v>
      </c>
      <c r="K18">
        <f t="shared" si="2"/>
        <v>127412.05</v>
      </c>
    </row>
    <row r="19" spans="1:11" x14ac:dyDescent="0.3">
      <c r="A19" t="s">
        <v>17</v>
      </c>
      <c r="B19" s="4">
        <v>45090</v>
      </c>
      <c r="C19" s="5">
        <v>71.400000000000006</v>
      </c>
      <c r="I19">
        <f t="shared" si="0"/>
        <v>2023</v>
      </c>
      <c r="J19" t="str">
        <f t="shared" si="1"/>
        <v>PAT017-2023</v>
      </c>
      <c r="K19">
        <f t="shared" si="2"/>
        <v>71.400000000000006</v>
      </c>
    </row>
    <row r="20" spans="1:11" x14ac:dyDescent="0.3">
      <c r="A20" t="s">
        <v>90</v>
      </c>
      <c r="B20" s="4">
        <v>45090</v>
      </c>
      <c r="C20" s="5">
        <v>1149.6199999999999</v>
      </c>
      <c r="I20">
        <f t="shared" si="0"/>
        <v>2023</v>
      </c>
      <c r="J20" t="str">
        <f t="shared" si="1"/>
        <v>PAT109-2023</v>
      </c>
      <c r="K20">
        <f t="shared" si="2"/>
        <v>1149.6199999999999</v>
      </c>
    </row>
    <row r="21" spans="1:11" x14ac:dyDescent="0.3">
      <c r="A21" t="s">
        <v>98</v>
      </c>
      <c r="B21" s="4">
        <v>45090</v>
      </c>
      <c r="C21" s="5">
        <v>2997.81</v>
      </c>
      <c r="I21">
        <f t="shared" si="0"/>
        <v>2023</v>
      </c>
      <c r="J21" t="str">
        <f t="shared" si="1"/>
        <v>PAT117-2023</v>
      </c>
      <c r="K21">
        <f t="shared" si="2"/>
        <v>2997.81</v>
      </c>
    </row>
    <row r="22" spans="1:11" x14ac:dyDescent="0.3">
      <c r="A22" t="s">
        <v>114</v>
      </c>
      <c r="B22" s="4">
        <v>45090</v>
      </c>
      <c r="C22" s="5">
        <v>28866.29</v>
      </c>
      <c r="I22">
        <f t="shared" si="0"/>
        <v>2023</v>
      </c>
      <c r="J22" t="str">
        <f t="shared" si="1"/>
        <v>PAT135-2023</v>
      </c>
      <c r="K22">
        <f t="shared" si="2"/>
        <v>28866.29</v>
      </c>
    </row>
    <row r="23" spans="1:11" x14ac:dyDescent="0.3">
      <c r="A23" t="s">
        <v>124</v>
      </c>
      <c r="B23" s="4">
        <v>45090</v>
      </c>
      <c r="C23" s="5">
        <v>22983.1</v>
      </c>
      <c r="I23">
        <f t="shared" si="0"/>
        <v>2023</v>
      </c>
      <c r="J23" t="str">
        <f t="shared" si="1"/>
        <v>PAT145-2023</v>
      </c>
      <c r="K23">
        <f t="shared" si="2"/>
        <v>51361.009999999995</v>
      </c>
    </row>
    <row r="24" spans="1:11" x14ac:dyDescent="0.3">
      <c r="A24" t="s">
        <v>132</v>
      </c>
      <c r="B24" s="4">
        <v>45090</v>
      </c>
      <c r="C24" s="5">
        <v>60859.13</v>
      </c>
      <c r="I24">
        <f t="shared" si="0"/>
        <v>2023</v>
      </c>
      <c r="J24" t="str">
        <f t="shared" si="1"/>
        <v>PAT154-2023</v>
      </c>
      <c r="K24">
        <f t="shared" si="2"/>
        <v>155702.49</v>
      </c>
    </row>
    <row r="25" spans="1:11" x14ac:dyDescent="0.3">
      <c r="A25" t="s">
        <v>132</v>
      </c>
      <c r="B25" s="4">
        <v>45090</v>
      </c>
      <c r="C25" s="5">
        <v>60945.13</v>
      </c>
      <c r="I25">
        <f t="shared" si="0"/>
        <v>2023</v>
      </c>
      <c r="J25" t="str">
        <f t="shared" si="1"/>
        <v>PAT154-2023</v>
      </c>
      <c r="K25">
        <f t="shared" si="2"/>
        <v>155702.49</v>
      </c>
    </row>
    <row r="26" spans="1:11" x14ac:dyDescent="0.3">
      <c r="A26" t="s">
        <v>31</v>
      </c>
      <c r="B26" s="4">
        <v>45101</v>
      </c>
      <c r="C26" s="5">
        <v>500</v>
      </c>
      <c r="I26">
        <f t="shared" si="0"/>
        <v>2023</v>
      </c>
      <c r="J26" t="str">
        <f t="shared" si="1"/>
        <v>PAT034-2023</v>
      </c>
      <c r="K26">
        <f t="shared" si="2"/>
        <v>20800</v>
      </c>
    </row>
    <row r="27" spans="1:11" x14ac:dyDescent="0.3">
      <c r="A27" t="s">
        <v>15</v>
      </c>
      <c r="B27" s="4">
        <v>45110</v>
      </c>
      <c r="C27" s="5">
        <v>4392.45</v>
      </c>
      <c r="I27">
        <f t="shared" si="0"/>
        <v>2023</v>
      </c>
      <c r="J27" t="str">
        <f t="shared" si="1"/>
        <v>PAT015-2023</v>
      </c>
      <c r="K27">
        <f t="shared" si="2"/>
        <v>8784.9</v>
      </c>
    </row>
    <row r="28" spans="1:11" x14ac:dyDescent="0.3">
      <c r="A28" t="s">
        <v>15</v>
      </c>
      <c r="B28" s="4">
        <v>45110</v>
      </c>
      <c r="C28" s="5">
        <v>4392.45</v>
      </c>
      <c r="I28">
        <f t="shared" si="0"/>
        <v>2023</v>
      </c>
      <c r="J28" t="str">
        <f t="shared" si="1"/>
        <v>PAT015-2023</v>
      </c>
      <c r="K28">
        <f t="shared" si="2"/>
        <v>8784.9</v>
      </c>
    </row>
    <row r="29" spans="1:11" x14ac:dyDescent="0.3">
      <c r="A29" t="s">
        <v>48</v>
      </c>
      <c r="B29" s="4">
        <v>45134</v>
      </c>
      <c r="C29" s="5">
        <v>10823.75</v>
      </c>
      <c r="I29">
        <f t="shared" si="0"/>
        <v>2023</v>
      </c>
      <c r="J29" t="str">
        <f t="shared" si="1"/>
        <v>PAT052-2023</v>
      </c>
      <c r="K29">
        <f t="shared" si="2"/>
        <v>192990.28</v>
      </c>
    </row>
    <row r="30" spans="1:11" x14ac:dyDescent="0.3">
      <c r="A30" t="s">
        <v>48</v>
      </c>
      <c r="B30" s="4">
        <v>45134</v>
      </c>
      <c r="C30" s="5">
        <v>10823.75</v>
      </c>
      <c r="I30">
        <f t="shared" si="0"/>
        <v>2023</v>
      </c>
      <c r="J30" t="str">
        <f t="shared" si="1"/>
        <v>PAT052-2023</v>
      </c>
      <c r="K30">
        <f t="shared" si="2"/>
        <v>192990.28</v>
      </c>
    </row>
    <row r="31" spans="1:11" x14ac:dyDescent="0.3">
      <c r="A31" t="s">
        <v>99</v>
      </c>
      <c r="B31" s="4">
        <v>45154</v>
      </c>
      <c r="C31" s="5">
        <v>269.89999999999998</v>
      </c>
      <c r="I31">
        <f t="shared" si="0"/>
        <v>2023</v>
      </c>
      <c r="J31" t="str">
        <f t="shared" si="1"/>
        <v>PAT118-2023</v>
      </c>
      <c r="K31">
        <f t="shared" si="2"/>
        <v>269.89999999999998</v>
      </c>
    </row>
    <row r="32" spans="1:11" x14ac:dyDescent="0.3">
      <c r="A32" t="s">
        <v>4</v>
      </c>
      <c r="B32" s="4">
        <v>45267</v>
      </c>
      <c r="C32" s="5">
        <v>19422.41</v>
      </c>
      <c r="I32">
        <f t="shared" si="0"/>
        <v>2023</v>
      </c>
      <c r="J32" t="str">
        <f t="shared" si="1"/>
        <v>PAT002-2023</v>
      </c>
      <c r="K32">
        <f t="shared" si="2"/>
        <v>19422.41</v>
      </c>
    </row>
    <row r="33" spans="1:11" x14ac:dyDescent="0.3">
      <c r="A33" t="s">
        <v>8</v>
      </c>
      <c r="B33" s="4">
        <v>45267</v>
      </c>
      <c r="C33" s="5">
        <v>60338.94</v>
      </c>
      <c r="I33">
        <f t="shared" si="0"/>
        <v>2023</v>
      </c>
      <c r="J33" t="str">
        <f t="shared" si="1"/>
        <v>PAT006-2023</v>
      </c>
      <c r="K33">
        <f t="shared" si="2"/>
        <v>127412.05</v>
      </c>
    </row>
    <row r="34" spans="1:11" x14ac:dyDescent="0.3">
      <c r="A34" t="s">
        <v>12</v>
      </c>
      <c r="B34" s="4">
        <v>45267</v>
      </c>
      <c r="C34" s="5">
        <v>22211.11</v>
      </c>
      <c r="I34">
        <f t="shared" si="0"/>
        <v>2023</v>
      </c>
      <c r="J34" t="str">
        <f t="shared" si="1"/>
        <v>PAT011-2023</v>
      </c>
      <c r="K34">
        <f t="shared" si="2"/>
        <v>46048.81</v>
      </c>
    </row>
    <row r="35" spans="1:11" x14ac:dyDescent="0.3">
      <c r="A35" t="s">
        <v>18</v>
      </c>
      <c r="B35" s="4">
        <v>45267</v>
      </c>
      <c r="C35" s="5">
        <v>8230</v>
      </c>
      <c r="I35">
        <f t="shared" si="0"/>
        <v>2023</v>
      </c>
      <c r="J35" t="str">
        <f t="shared" si="1"/>
        <v>PAT018-2023</v>
      </c>
      <c r="K35">
        <f t="shared" si="2"/>
        <v>8230</v>
      </c>
    </row>
    <row r="36" spans="1:11" x14ac:dyDescent="0.3">
      <c r="A36" t="s">
        <v>23</v>
      </c>
      <c r="B36" s="4">
        <v>45267</v>
      </c>
      <c r="C36" s="5">
        <v>64783.13</v>
      </c>
      <c r="I36">
        <f t="shared" si="0"/>
        <v>2023</v>
      </c>
      <c r="J36" t="str">
        <f t="shared" si="1"/>
        <v>PAT024-2023</v>
      </c>
      <c r="K36">
        <f t="shared" si="2"/>
        <v>64783.13</v>
      </c>
    </row>
    <row r="37" spans="1:11" x14ac:dyDescent="0.3">
      <c r="A37" t="s">
        <v>26</v>
      </c>
      <c r="B37" s="4">
        <v>45267</v>
      </c>
      <c r="C37" s="5">
        <v>37550.92</v>
      </c>
      <c r="I37">
        <f t="shared" si="0"/>
        <v>2023</v>
      </c>
      <c r="J37" t="str">
        <f t="shared" si="1"/>
        <v>PAT027-2023</v>
      </c>
      <c r="K37">
        <f t="shared" si="2"/>
        <v>37550.92</v>
      </c>
    </row>
    <row r="38" spans="1:11" x14ac:dyDescent="0.3">
      <c r="A38" t="s">
        <v>48</v>
      </c>
      <c r="B38" s="4">
        <v>45267</v>
      </c>
      <c r="C38" s="5">
        <v>58520.75</v>
      </c>
      <c r="I38">
        <f t="shared" si="0"/>
        <v>2023</v>
      </c>
      <c r="J38" t="str">
        <f t="shared" si="1"/>
        <v>PAT052-2023</v>
      </c>
      <c r="K38">
        <f t="shared" si="2"/>
        <v>192990.28</v>
      </c>
    </row>
    <row r="39" spans="1:11" x14ac:dyDescent="0.3">
      <c r="A39" t="s">
        <v>75</v>
      </c>
      <c r="B39" s="4">
        <v>45267</v>
      </c>
      <c r="C39" s="5">
        <v>29186.400000000001</v>
      </c>
      <c r="I39">
        <f t="shared" si="0"/>
        <v>2023</v>
      </c>
      <c r="J39" t="str">
        <f t="shared" si="1"/>
        <v>PAT087-2023</v>
      </c>
      <c r="K39">
        <f t="shared" si="2"/>
        <v>29186.400000000001</v>
      </c>
    </row>
    <row r="40" spans="1:11" x14ac:dyDescent="0.3">
      <c r="A40" t="s">
        <v>92</v>
      </c>
      <c r="B40" s="4">
        <v>45267</v>
      </c>
      <c r="C40" s="5">
        <v>17361.3</v>
      </c>
      <c r="I40">
        <f t="shared" si="0"/>
        <v>2023</v>
      </c>
      <c r="J40" t="str">
        <f t="shared" si="1"/>
        <v>PAT111-2023</v>
      </c>
      <c r="K40">
        <f t="shared" si="2"/>
        <v>40684.54</v>
      </c>
    </row>
    <row r="41" spans="1:11" x14ac:dyDescent="0.3">
      <c r="A41" t="s">
        <v>92</v>
      </c>
      <c r="B41" s="4">
        <v>45267</v>
      </c>
      <c r="C41" s="5">
        <v>23323.24</v>
      </c>
      <c r="I41">
        <f t="shared" si="0"/>
        <v>2023</v>
      </c>
      <c r="J41" t="str">
        <f t="shared" si="1"/>
        <v>PAT111-2023</v>
      </c>
      <c r="K41">
        <f t="shared" si="2"/>
        <v>40684.54</v>
      </c>
    </row>
    <row r="42" spans="1:11" x14ac:dyDescent="0.3">
      <c r="A42" t="s">
        <v>95</v>
      </c>
      <c r="B42" s="4">
        <v>45267</v>
      </c>
      <c r="C42" s="5">
        <v>28259.47</v>
      </c>
      <c r="I42">
        <f t="shared" si="0"/>
        <v>2023</v>
      </c>
      <c r="J42" t="str">
        <f t="shared" si="1"/>
        <v>PAT114-2023</v>
      </c>
      <c r="K42">
        <f t="shared" si="2"/>
        <v>28259.47</v>
      </c>
    </row>
    <row r="43" spans="1:11" x14ac:dyDescent="0.3">
      <c r="A43" t="s">
        <v>96</v>
      </c>
      <c r="B43" s="4">
        <v>45267</v>
      </c>
      <c r="C43" s="5">
        <v>28974.26</v>
      </c>
      <c r="I43">
        <f t="shared" si="0"/>
        <v>2023</v>
      </c>
      <c r="J43" t="str">
        <f t="shared" si="1"/>
        <v>PAT115-2023</v>
      </c>
      <c r="K43">
        <f t="shared" si="2"/>
        <v>28974.26</v>
      </c>
    </row>
    <row r="44" spans="1:11" x14ac:dyDescent="0.3">
      <c r="A44" t="s">
        <v>106</v>
      </c>
      <c r="B44" s="4">
        <v>45267</v>
      </c>
      <c r="C44" s="5">
        <v>8230</v>
      </c>
      <c r="I44">
        <f t="shared" si="0"/>
        <v>2023</v>
      </c>
      <c r="J44" t="str">
        <f t="shared" si="1"/>
        <v>PAT127-2023</v>
      </c>
      <c r="K44">
        <f t="shared" si="2"/>
        <v>8230</v>
      </c>
    </row>
    <row r="45" spans="1:11" x14ac:dyDescent="0.3">
      <c r="A45" t="s">
        <v>107</v>
      </c>
      <c r="B45" s="4">
        <v>45267</v>
      </c>
      <c r="C45" s="5">
        <v>8230</v>
      </c>
      <c r="I45">
        <f t="shared" si="0"/>
        <v>2023</v>
      </c>
      <c r="J45" t="str">
        <f t="shared" si="1"/>
        <v>PAT128-2023</v>
      </c>
      <c r="K45">
        <f t="shared" si="2"/>
        <v>8230</v>
      </c>
    </row>
    <row r="46" spans="1:11" x14ac:dyDescent="0.3">
      <c r="A46" t="s">
        <v>122</v>
      </c>
      <c r="B46" s="4">
        <v>45267</v>
      </c>
      <c r="C46" s="5">
        <v>31956.13</v>
      </c>
      <c r="I46">
        <f t="shared" si="0"/>
        <v>2023</v>
      </c>
      <c r="J46" t="str">
        <f t="shared" si="1"/>
        <v>PAT143-2023</v>
      </c>
      <c r="K46">
        <f t="shared" si="2"/>
        <v>31956.13</v>
      </c>
    </row>
    <row r="47" spans="1:11" x14ac:dyDescent="0.3">
      <c r="A47" t="s">
        <v>124</v>
      </c>
      <c r="B47" s="4">
        <v>45267</v>
      </c>
      <c r="C47" s="5">
        <v>28377.91</v>
      </c>
      <c r="I47">
        <f t="shared" si="0"/>
        <v>2023</v>
      </c>
      <c r="J47" t="str">
        <f t="shared" si="1"/>
        <v>PAT145-2023</v>
      </c>
      <c r="K47">
        <f t="shared" si="2"/>
        <v>51361.009999999995</v>
      </c>
    </row>
    <row r="48" spans="1:11" x14ac:dyDescent="0.3">
      <c r="A48" t="s">
        <v>132</v>
      </c>
      <c r="B48" s="4">
        <v>45267</v>
      </c>
      <c r="C48" s="5">
        <v>33898.230000000003</v>
      </c>
      <c r="I48">
        <f t="shared" si="0"/>
        <v>2023</v>
      </c>
      <c r="J48" t="str">
        <f t="shared" si="1"/>
        <v>PAT154-2023</v>
      </c>
      <c r="K48">
        <f t="shared" si="2"/>
        <v>155702.49</v>
      </c>
    </row>
    <row r="49" spans="1:11" x14ac:dyDescent="0.3">
      <c r="A49" t="s">
        <v>26</v>
      </c>
      <c r="B49" s="4">
        <v>45299</v>
      </c>
      <c r="C49" s="5">
        <v>70332.23</v>
      </c>
      <c r="I49">
        <f t="shared" si="0"/>
        <v>2024</v>
      </c>
      <c r="J49" t="str">
        <f t="shared" si="1"/>
        <v>PAT027-2024</v>
      </c>
      <c r="K49">
        <f t="shared" si="2"/>
        <v>74981.930000000008</v>
      </c>
    </row>
    <row r="50" spans="1:11" x14ac:dyDescent="0.3">
      <c r="A50" t="s">
        <v>20</v>
      </c>
      <c r="B50" s="4">
        <v>45320</v>
      </c>
      <c r="C50" s="5">
        <v>331.25</v>
      </c>
      <c r="I50">
        <f t="shared" si="0"/>
        <v>2024</v>
      </c>
      <c r="J50" t="str">
        <f t="shared" si="1"/>
        <v>PAT020-2024</v>
      </c>
      <c r="K50">
        <f t="shared" si="2"/>
        <v>331.25</v>
      </c>
    </row>
    <row r="51" spans="1:11" x14ac:dyDescent="0.3">
      <c r="A51" t="s">
        <v>21</v>
      </c>
      <c r="B51" s="4">
        <v>45320</v>
      </c>
      <c r="C51" s="5">
        <v>331.25</v>
      </c>
      <c r="I51">
        <f t="shared" si="0"/>
        <v>2024</v>
      </c>
      <c r="J51" t="str">
        <f t="shared" si="1"/>
        <v>PAT021-2024</v>
      </c>
      <c r="K51">
        <f t="shared" si="2"/>
        <v>331.25</v>
      </c>
    </row>
    <row r="52" spans="1:11" x14ac:dyDescent="0.3">
      <c r="A52" t="s">
        <v>26</v>
      </c>
      <c r="B52" s="4">
        <v>45320</v>
      </c>
      <c r="C52" s="5">
        <v>2290.85</v>
      </c>
      <c r="I52">
        <f t="shared" si="0"/>
        <v>2024</v>
      </c>
      <c r="J52" t="str">
        <f t="shared" si="1"/>
        <v>PAT027-2024</v>
      </c>
      <c r="K52">
        <f t="shared" si="2"/>
        <v>74981.930000000008</v>
      </c>
    </row>
    <row r="53" spans="1:11" x14ac:dyDescent="0.3">
      <c r="A53" t="s">
        <v>52</v>
      </c>
      <c r="B53" s="4">
        <v>45320</v>
      </c>
      <c r="C53" s="5">
        <v>59656.69</v>
      </c>
      <c r="I53">
        <f t="shared" si="0"/>
        <v>2024</v>
      </c>
      <c r="J53" t="str">
        <f t="shared" si="1"/>
        <v>PAT057-2024</v>
      </c>
      <c r="K53">
        <f t="shared" si="2"/>
        <v>88151.489999999991</v>
      </c>
    </row>
    <row r="54" spans="1:11" x14ac:dyDescent="0.3">
      <c r="A54" t="s">
        <v>59</v>
      </c>
      <c r="B54" s="4">
        <v>45320</v>
      </c>
      <c r="C54" s="5">
        <v>67621.64</v>
      </c>
      <c r="I54">
        <f t="shared" si="0"/>
        <v>2024</v>
      </c>
      <c r="J54" t="str">
        <f t="shared" si="1"/>
        <v>PAT067-2024</v>
      </c>
      <c r="K54">
        <f t="shared" si="2"/>
        <v>186017.06</v>
      </c>
    </row>
    <row r="55" spans="1:11" x14ac:dyDescent="0.3">
      <c r="A55" t="s">
        <v>72</v>
      </c>
      <c r="B55" s="4">
        <v>45320</v>
      </c>
      <c r="C55" s="5">
        <v>28136.84</v>
      </c>
      <c r="I55">
        <f t="shared" si="0"/>
        <v>2024</v>
      </c>
      <c r="J55" t="str">
        <f t="shared" si="1"/>
        <v>PAT084-2024</v>
      </c>
      <c r="K55">
        <f t="shared" si="2"/>
        <v>28136.84</v>
      </c>
    </row>
    <row r="56" spans="1:11" x14ac:dyDescent="0.3">
      <c r="A56" t="s">
        <v>92</v>
      </c>
      <c r="B56" s="4">
        <v>45320</v>
      </c>
      <c r="C56" s="5">
        <v>17427</v>
      </c>
      <c r="I56">
        <f t="shared" si="0"/>
        <v>2024</v>
      </c>
      <c r="J56" t="str">
        <f t="shared" si="1"/>
        <v>PAT111-2024</v>
      </c>
      <c r="K56">
        <f t="shared" si="2"/>
        <v>35911.1</v>
      </c>
    </row>
    <row r="57" spans="1:11" x14ac:dyDescent="0.3">
      <c r="A57" t="s">
        <v>114</v>
      </c>
      <c r="B57" s="4">
        <v>45320</v>
      </c>
      <c r="C57" s="5">
        <v>5283.25</v>
      </c>
      <c r="I57">
        <f t="shared" si="0"/>
        <v>2024</v>
      </c>
      <c r="J57" t="str">
        <f t="shared" si="1"/>
        <v>PAT135-2024</v>
      </c>
      <c r="K57">
        <f t="shared" si="2"/>
        <v>5283.25</v>
      </c>
    </row>
    <row r="58" spans="1:11" x14ac:dyDescent="0.3">
      <c r="A58" t="s">
        <v>15</v>
      </c>
      <c r="B58" s="4">
        <v>45326</v>
      </c>
      <c r="C58" s="5">
        <v>2212.3200000000002</v>
      </c>
      <c r="I58">
        <f t="shared" si="0"/>
        <v>2024</v>
      </c>
      <c r="J58" t="str">
        <f t="shared" si="1"/>
        <v>PAT015-2024</v>
      </c>
      <c r="K58">
        <f t="shared" si="2"/>
        <v>4703.22</v>
      </c>
    </row>
    <row r="59" spans="1:11" x14ac:dyDescent="0.3">
      <c r="A59" t="s">
        <v>41</v>
      </c>
      <c r="B59" s="4">
        <v>45326</v>
      </c>
      <c r="C59" s="5">
        <v>1744.06</v>
      </c>
      <c r="I59">
        <f t="shared" si="0"/>
        <v>2024</v>
      </c>
      <c r="J59" t="str">
        <f t="shared" si="1"/>
        <v>PAT045-2024</v>
      </c>
      <c r="K59">
        <f t="shared" si="2"/>
        <v>2405.9</v>
      </c>
    </row>
    <row r="60" spans="1:11" x14ac:dyDescent="0.3">
      <c r="A60" t="s">
        <v>41</v>
      </c>
      <c r="B60" s="4">
        <v>45326</v>
      </c>
      <c r="C60" s="5">
        <v>661.84</v>
      </c>
      <c r="I60">
        <f t="shared" si="0"/>
        <v>2024</v>
      </c>
      <c r="J60" t="str">
        <f t="shared" si="1"/>
        <v>PAT045-2024</v>
      </c>
      <c r="K60">
        <f t="shared" si="2"/>
        <v>2405.9</v>
      </c>
    </row>
    <row r="61" spans="1:11" x14ac:dyDescent="0.3">
      <c r="A61" t="s">
        <v>49</v>
      </c>
      <c r="B61" s="4">
        <v>45326</v>
      </c>
      <c r="C61" s="5">
        <v>874.5</v>
      </c>
      <c r="I61">
        <f t="shared" si="0"/>
        <v>2024</v>
      </c>
      <c r="J61" t="str">
        <f t="shared" si="1"/>
        <v>PAT054-2024</v>
      </c>
      <c r="K61">
        <f t="shared" si="2"/>
        <v>874.5</v>
      </c>
    </row>
    <row r="62" spans="1:11" x14ac:dyDescent="0.3">
      <c r="A62" t="s">
        <v>87</v>
      </c>
      <c r="B62" s="4">
        <v>45326</v>
      </c>
      <c r="C62" s="5">
        <v>315.05</v>
      </c>
      <c r="I62">
        <f t="shared" si="0"/>
        <v>2024</v>
      </c>
      <c r="J62" t="str">
        <f t="shared" si="1"/>
        <v>PAT106-2024</v>
      </c>
      <c r="K62">
        <f t="shared" si="2"/>
        <v>315.05</v>
      </c>
    </row>
    <row r="63" spans="1:11" x14ac:dyDescent="0.3">
      <c r="A63" t="s">
        <v>94</v>
      </c>
      <c r="B63" s="4">
        <v>45326</v>
      </c>
      <c r="C63" s="5">
        <v>585.95000000000005</v>
      </c>
      <c r="I63">
        <f t="shared" si="0"/>
        <v>2024</v>
      </c>
      <c r="J63" t="str">
        <f t="shared" si="1"/>
        <v>PAT113-2024</v>
      </c>
      <c r="K63">
        <f t="shared" si="2"/>
        <v>585.95000000000005</v>
      </c>
    </row>
    <row r="64" spans="1:11" x14ac:dyDescent="0.3">
      <c r="A64" t="s">
        <v>110</v>
      </c>
      <c r="B64" s="4">
        <v>45326</v>
      </c>
      <c r="C64" s="5">
        <v>3042.05</v>
      </c>
      <c r="I64">
        <f t="shared" si="0"/>
        <v>2024</v>
      </c>
      <c r="J64" t="str">
        <f t="shared" si="1"/>
        <v>PAT131-2024</v>
      </c>
      <c r="K64">
        <f t="shared" si="2"/>
        <v>3042.05</v>
      </c>
    </row>
    <row r="65" spans="1:11" x14ac:dyDescent="0.3">
      <c r="A65" t="s">
        <v>111</v>
      </c>
      <c r="B65" s="4">
        <v>45326</v>
      </c>
      <c r="C65" s="5">
        <v>2341.4</v>
      </c>
      <c r="I65">
        <f t="shared" si="0"/>
        <v>2024</v>
      </c>
      <c r="J65" t="str">
        <f t="shared" si="1"/>
        <v>PAT132-2024</v>
      </c>
      <c r="K65">
        <f t="shared" si="2"/>
        <v>2341.4</v>
      </c>
    </row>
    <row r="66" spans="1:11" x14ac:dyDescent="0.3">
      <c r="A66" t="s">
        <v>37</v>
      </c>
      <c r="B66" s="4">
        <v>45327</v>
      </c>
      <c r="C66" s="5">
        <v>261.01</v>
      </c>
      <c r="I66">
        <f t="shared" si="0"/>
        <v>2024</v>
      </c>
      <c r="J66" t="str">
        <f t="shared" si="1"/>
        <v>PAT041-2024</v>
      </c>
      <c r="K66">
        <f t="shared" si="2"/>
        <v>522.02</v>
      </c>
    </row>
    <row r="67" spans="1:11" x14ac:dyDescent="0.3">
      <c r="A67" t="s">
        <v>37</v>
      </c>
      <c r="B67" s="4">
        <v>45327</v>
      </c>
      <c r="C67" s="5">
        <v>261.01</v>
      </c>
      <c r="I67">
        <f t="shared" ref="I67:I130" si="3">IF(B67="","",YEAR(B67))</f>
        <v>2024</v>
      </c>
      <c r="J67" t="str">
        <f t="shared" ref="J67:J130" si="4">IF(B67="","",A67&amp;"-"&amp;YEAR(B67))</f>
        <v>PAT041-2024</v>
      </c>
      <c r="K67">
        <f t="shared" ref="K67:K130" si="5">IF(B67="","",SUMIFS($C$2:$C$271,$A$2:$A$271,A67,$I$2:$I$271,I67))</f>
        <v>522.02</v>
      </c>
    </row>
    <row r="68" spans="1:11" x14ac:dyDescent="0.3">
      <c r="A68" t="s">
        <v>46</v>
      </c>
      <c r="B68" s="4">
        <v>45327</v>
      </c>
      <c r="C68" s="5">
        <v>1247.82</v>
      </c>
      <c r="I68">
        <f t="shared" si="3"/>
        <v>2024</v>
      </c>
      <c r="J68" t="str">
        <f t="shared" si="4"/>
        <v>PAT050-2024</v>
      </c>
      <c r="K68">
        <f t="shared" si="5"/>
        <v>1247.82</v>
      </c>
    </row>
    <row r="69" spans="1:11" x14ac:dyDescent="0.3">
      <c r="A69" t="s">
        <v>50</v>
      </c>
      <c r="B69" s="4">
        <v>45327</v>
      </c>
      <c r="C69" s="5">
        <v>133.61000000000001</v>
      </c>
      <c r="I69">
        <f t="shared" si="3"/>
        <v>2024</v>
      </c>
      <c r="J69" t="str">
        <f t="shared" si="4"/>
        <v>PAT055-2024</v>
      </c>
      <c r="K69">
        <f t="shared" si="5"/>
        <v>267.22000000000003</v>
      </c>
    </row>
    <row r="70" spans="1:11" x14ac:dyDescent="0.3">
      <c r="A70" t="s">
        <v>50</v>
      </c>
      <c r="B70" s="4">
        <v>45327</v>
      </c>
      <c r="C70" s="5">
        <v>133.61000000000001</v>
      </c>
      <c r="I70">
        <f t="shared" si="3"/>
        <v>2024</v>
      </c>
      <c r="J70" t="str">
        <f t="shared" si="4"/>
        <v>PAT055-2024</v>
      </c>
      <c r="K70">
        <f t="shared" si="5"/>
        <v>267.22000000000003</v>
      </c>
    </row>
    <row r="71" spans="1:11" x14ac:dyDescent="0.3">
      <c r="A71" t="s">
        <v>81</v>
      </c>
      <c r="B71" s="4">
        <v>45327</v>
      </c>
      <c r="C71" s="5">
        <v>348.66</v>
      </c>
      <c r="I71">
        <f t="shared" si="3"/>
        <v>2024</v>
      </c>
      <c r="J71" t="str">
        <f t="shared" si="4"/>
        <v>PAT096-2024</v>
      </c>
      <c r="K71">
        <f t="shared" si="5"/>
        <v>348.66</v>
      </c>
    </row>
    <row r="72" spans="1:11" x14ac:dyDescent="0.3">
      <c r="A72" t="s">
        <v>131</v>
      </c>
      <c r="B72" s="4">
        <v>45327</v>
      </c>
      <c r="C72" s="5">
        <v>700.65</v>
      </c>
      <c r="I72">
        <f t="shared" si="3"/>
        <v>2024</v>
      </c>
      <c r="J72" t="str">
        <f t="shared" si="4"/>
        <v>PAT153-2024</v>
      </c>
      <c r="K72">
        <f t="shared" si="5"/>
        <v>700.65</v>
      </c>
    </row>
    <row r="73" spans="1:11" x14ac:dyDescent="0.3">
      <c r="A73" t="s">
        <v>59</v>
      </c>
      <c r="B73" s="4">
        <v>45337</v>
      </c>
      <c r="C73" s="5">
        <v>59197.71</v>
      </c>
      <c r="I73">
        <f t="shared" si="3"/>
        <v>2024</v>
      </c>
      <c r="J73" t="str">
        <f t="shared" si="4"/>
        <v>PAT067-2024</v>
      </c>
      <c r="K73">
        <f t="shared" si="5"/>
        <v>186017.06</v>
      </c>
    </row>
    <row r="74" spans="1:11" x14ac:dyDescent="0.3">
      <c r="A74" t="s">
        <v>59</v>
      </c>
      <c r="B74" s="4">
        <v>45337</v>
      </c>
      <c r="C74" s="5">
        <v>59197.71</v>
      </c>
      <c r="I74">
        <f t="shared" si="3"/>
        <v>2024</v>
      </c>
      <c r="J74" t="str">
        <f t="shared" si="4"/>
        <v>PAT067-2024</v>
      </c>
      <c r="K74">
        <f t="shared" si="5"/>
        <v>186017.06</v>
      </c>
    </row>
    <row r="75" spans="1:11" x14ac:dyDescent="0.3">
      <c r="A75" t="s">
        <v>9</v>
      </c>
      <c r="B75" s="4">
        <v>45363</v>
      </c>
      <c r="C75" s="5">
        <v>10882.67</v>
      </c>
      <c r="I75">
        <f t="shared" si="3"/>
        <v>2024</v>
      </c>
      <c r="J75" t="str">
        <f t="shared" si="4"/>
        <v>PAT007-2024</v>
      </c>
      <c r="K75">
        <f t="shared" si="5"/>
        <v>161249.63</v>
      </c>
    </row>
    <row r="76" spans="1:11" x14ac:dyDescent="0.3">
      <c r="A76" t="s">
        <v>8</v>
      </c>
      <c r="B76" s="4">
        <v>45455</v>
      </c>
      <c r="C76" s="5">
        <v>70000</v>
      </c>
      <c r="I76">
        <f t="shared" si="3"/>
        <v>2024</v>
      </c>
      <c r="J76" t="str">
        <f t="shared" si="4"/>
        <v>PAT006-2024</v>
      </c>
      <c r="K76">
        <f t="shared" si="5"/>
        <v>100810.35999999999</v>
      </c>
    </row>
    <row r="77" spans="1:11" x14ac:dyDescent="0.3">
      <c r="A77" t="s">
        <v>40</v>
      </c>
      <c r="B77" s="4">
        <v>45455</v>
      </c>
      <c r="C77" s="5">
        <v>70000</v>
      </c>
      <c r="I77">
        <f t="shared" si="3"/>
        <v>2024</v>
      </c>
      <c r="J77" t="str">
        <f t="shared" si="4"/>
        <v>PAT044-2024</v>
      </c>
      <c r="K77">
        <f t="shared" si="5"/>
        <v>70000</v>
      </c>
    </row>
    <row r="78" spans="1:11" x14ac:dyDescent="0.3">
      <c r="A78" t="s">
        <v>61</v>
      </c>
      <c r="B78" s="4">
        <v>45455</v>
      </c>
      <c r="C78" s="5">
        <v>15097.41</v>
      </c>
      <c r="I78">
        <f t="shared" si="3"/>
        <v>2024</v>
      </c>
      <c r="J78" t="str">
        <f t="shared" si="4"/>
        <v>PAT070-2024</v>
      </c>
      <c r="K78">
        <f t="shared" si="5"/>
        <v>15097.41</v>
      </c>
    </row>
    <row r="79" spans="1:11" x14ac:dyDescent="0.3">
      <c r="A79" t="s">
        <v>9</v>
      </c>
      <c r="B79" s="4">
        <v>45456</v>
      </c>
      <c r="C79" s="5">
        <v>30000</v>
      </c>
      <c r="I79">
        <f t="shared" si="3"/>
        <v>2024</v>
      </c>
      <c r="J79" t="str">
        <f t="shared" si="4"/>
        <v>PAT007-2024</v>
      </c>
      <c r="K79">
        <f t="shared" si="5"/>
        <v>161249.63</v>
      </c>
    </row>
    <row r="80" spans="1:11" x14ac:dyDescent="0.3">
      <c r="A80" t="s">
        <v>24</v>
      </c>
      <c r="B80" s="4">
        <v>45456</v>
      </c>
      <c r="C80" s="5">
        <v>3948</v>
      </c>
      <c r="I80">
        <f t="shared" si="3"/>
        <v>2024</v>
      </c>
      <c r="J80" t="str">
        <f t="shared" si="4"/>
        <v>PAT025-2024</v>
      </c>
      <c r="K80">
        <f t="shared" si="5"/>
        <v>3948</v>
      </c>
    </row>
    <row r="81" spans="1:11" x14ac:dyDescent="0.3">
      <c r="A81" t="s">
        <v>66</v>
      </c>
      <c r="B81" s="4">
        <v>45456</v>
      </c>
      <c r="C81" s="5">
        <v>5559.44</v>
      </c>
      <c r="I81">
        <f t="shared" si="3"/>
        <v>2024</v>
      </c>
      <c r="J81" t="str">
        <f t="shared" si="4"/>
        <v>PAT077-2024</v>
      </c>
      <c r="K81">
        <f t="shared" si="5"/>
        <v>5559.44</v>
      </c>
    </row>
    <row r="82" spans="1:11" x14ac:dyDescent="0.3">
      <c r="A82" t="s">
        <v>127</v>
      </c>
      <c r="B82" s="4">
        <v>45456</v>
      </c>
      <c r="C82" s="5">
        <v>4122.82</v>
      </c>
      <c r="I82">
        <f t="shared" si="3"/>
        <v>2024</v>
      </c>
      <c r="J82" t="str">
        <f t="shared" si="4"/>
        <v>PAT149-2024</v>
      </c>
      <c r="K82">
        <f t="shared" si="5"/>
        <v>5017.32</v>
      </c>
    </row>
    <row r="83" spans="1:11" x14ac:dyDescent="0.3">
      <c r="A83" t="s">
        <v>132</v>
      </c>
      <c r="B83" s="4">
        <v>45462</v>
      </c>
      <c r="C83" s="5">
        <v>32300</v>
      </c>
      <c r="I83">
        <f t="shared" si="3"/>
        <v>2024</v>
      </c>
      <c r="J83" t="str">
        <f t="shared" si="4"/>
        <v>PAT154-2024</v>
      </c>
      <c r="K83">
        <f t="shared" si="5"/>
        <v>32300</v>
      </c>
    </row>
    <row r="84" spans="1:11" x14ac:dyDescent="0.3">
      <c r="A84" t="s">
        <v>9</v>
      </c>
      <c r="B84" s="4">
        <v>45469</v>
      </c>
      <c r="C84" s="5">
        <v>34206.75</v>
      </c>
      <c r="I84">
        <f t="shared" si="3"/>
        <v>2024</v>
      </c>
      <c r="J84" t="str">
        <f t="shared" si="4"/>
        <v>PAT007-2024</v>
      </c>
      <c r="K84">
        <f t="shared" si="5"/>
        <v>161249.63</v>
      </c>
    </row>
    <row r="85" spans="1:11" x14ac:dyDescent="0.3">
      <c r="A85" t="s">
        <v>45</v>
      </c>
      <c r="B85" s="4">
        <v>45469</v>
      </c>
      <c r="C85" s="5"/>
      <c r="I85">
        <f t="shared" si="3"/>
        <v>2024</v>
      </c>
      <c r="J85" t="str">
        <f t="shared" si="4"/>
        <v>PAT049-2024</v>
      </c>
      <c r="K85">
        <f t="shared" si="5"/>
        <v>0</v>
      </c>
    </row>
    <row r="86" spans="1:11" x14ac:dyDescent="0.3">
      <c r="A86" t="s">
        <v>48</v>
      </c>
      <c r="B86" s="4">
        <v>45469</v>
      </c>
      <c r="C86" s="5">
        <v>39543.71</v>
      </c>
      <c r="I86">
        <f t="shared" si="3"/>
        <v>2024</v>
      </c>
      <c r="J86" t="str">
        <f t="shared" si="4"/>
        <v>PAT052-2024</v>
      </c>
      <c r="K86">
        <f t="shared" si="5"/>
        <v>106495.67999999999</v>
      </c>
    </row>
    <row r="87" spans="1:11" x14ac:dyDescent="0.3">
      <c r="A87" t="s">
        <v>52</v>
      </c>
      <c r="B87" s="4">
        <v>45469</v>
      </c>
      <c r="C87" s="5">
        <v>28136.9</v>
      </c>
      <c r="I87">
        <f t="shared" si="3"/>
        <v>2024</v>
      </c>
      <c r="J87" t="str">
        <f t="shared" si="4"/>
        <v>PAT057-2024</v>
      </c>
      <c r="K87">
        <f t="shared" si="5"/>
        <v>88151.489999999991</v>
      </c>
    </row>
    <row r="88" spans="1:11" x14ac:dyDescent="0.3">
      <c r="A88" t="s">
        <v>69</v>
      </c>
      <c r="B88" s="4">
        <v>45469</v>
      </c>
      <c r="C88" s="5">
        <v>65423.199999999997</v>
      </c>
      <c r="I88">
        <f t="shared" si="3"/>
        <v>2024</v>
      </c>
      <c r="J88" t="str">
        <f t="shared" si="4"/>
        <v>PAT081-2024</v>
      </c>
      <c r="K88">
        <f t="shared" si="5"/>
        <v>65423.199999999997</v>
      </c>
    </row>
    <row r="89" spans="1:11" x14ac:dyDescent="0.3">
      <c r="A89" t="s">
        <v>73</v>
      </c>
      <c r="B89" s="4">
        <v>45469</v>
      </c>
      <c r="C89" s="5">
        <v>34108.559999999998</v>
      </c>
      <c r="I89">
        <f t="shared" si="3"/>
        <v>2024</v>
      </c>
      <c r="J89" t="str">
        <f t="shared" si="4"/>
        <v>PAT085-2024</v>
      </c>
      <c r="K89">
        <f t="shared" si="5"/>
        <v>60221.5</v>
      </c>
    </row>
    <row r="90" spans="1:11" x14ac:dyDescent="0.3">
      <c r="A90" t="s">
        <v>78</v>
      </c>
      <c r="B90" s="4">
        <v>45469</v>
      </c>
      <c r="C90" s="5">
        <v>33108.559999999998</v>
      </c>
      <c r="I90">
        <f t="shared" si="3"/>
        <v>2024</v>
      </c>
      <c r="J90" t="str">
        <f t="shared" si="4"/>
        <v>PAT091-2024</v>
      </c>
      <c r="K90">
        <f t="shared" si="5"/>
        <v>49830.539999999994</v>
      </c>
    </row>
    <row r="91" spans="1:11" x14ac:dyDescent="0.3">
      <c r="A91" t="s">
        <v>83</v>
      </c>
      <c r="B91" s="4">
        <v>45469</v>
      </c>
      <c r="C91" s="5">
        <v>31302.83</v>
      </c>
      <c r="I91">
        <f t="shared" si="3"/>
        <v>2024</v>
      </c>
      <c r="J91" t="str">
        <f t="shared" si="4"/>
        <v>PAT100-2024</v>
      </c>
      <c r="K91">
        <f t="shared" si="5"/>
        <v>47808.61</v>
      </c>
    </row>
    <row r="92" spans="1:11" x14ac:dyDescent="0.3">
      <c r="A92" t="s">
        <v>92</v>
      </c>
      <c r="B92" s="4">
        <v>45469</v>
      </c>
      <c r="C92" s="5">
        <v>18484.099999999999</v>
      </c>
      <c r="I92">
        <f t="shared" si="3"/>
        <v>2024</v>
      </c>
      <c r="J92" t="str">
        <f t="shared" si="4"/>
        <v>PAT111-2024</v>
      </c>
      <c r="K92">
        <f t="shared" si="5"/>
        <v>35911.1</v>
      </c>
    </row>
    <row r="93" spans="1:11" x14ac:dyDescent="0.3">
      <c r="A93" t="s">
        <v>93</v>
      </c>
      <c r="B93" s="4">
        <v>45469</v>
      </c>
      <c r="C93" s="5">
        <v>8243.1200000000008</v>
      </c>
      <c r="I93">
        <f t="shared" si="3"/>
        <v>2024</v>
      </c>
      <c r="J93" t="str">
        <f t="shared" si="4"/>
        <v>PAT112-2024</v>
      </c>
      <c r="K93">
        <f t="shared" si="5"/>
        <v>9580.2200000000012</v>
      </c>
    </row>
    <row r="94" spans="1:11" x14ac:dyDescent="0.3">
      <c r="A94" t="s">
        <v>103</v>
      </c>
      <c r="B94" s="4">
        <v>45469</v>
      </c>
      <c r="C94" s="5">
        <v>5128</v>
      </c>
      <c r="I94">
        <f t="shared" si="3"/>
        <v>2024</v>
      </c>
      <c r="J94" t="str">
        <f t="shared" si="4"/>
        <v>PAT124-2024</v>
      </c>
      <c r="K94">
        <f t="shared" si="5"/>
        <v>5128</v>
      </c>
    </row>
    <row r="95" spans="1:11" x14ac:dyDescent="0.3">
      <c r="A95" t="s">
        <v>115</v>
      </c>
      <c r="B95" s="4">
        <v>45469</v>
      </c>
      <c r="C95" s="5">
        <v>9447.75</v>
      </c>
      <c r="I95">
        <f t="shared" si="3"/>
        <v>2024</v>
      </c>
      <c r="J95" t="str">
        <f t="shared" si="4"/>
        <v>PAT136-2024</v>
      </c>
      <c r="K95">
        <f t="shared" si="5"/>
        <v>9447.75</v>
      </c>
    </row>
    <row r="96" spans="1:11" x14ac:dyDescent="0.3">
      <c r="A96" t="s">
        <v>9</v>
      </c>
      <c r="B96" s="4">
        <v>45470</v>
      </c>
      <c r="C96" s="5">
        <v>58958.2</v>
      </c>
      <c r="I96">
        <f t="shared" si="3"/>
        <v>2024</v>
      </c>
      <c r="J96" t="str">
        <f t="shared" si="4"/>
        <v>PAT007-2024</v>
      </c>
      <c r="K96">
        <f t="shared" si="5"/>
        <v>161249.63</v>
      </c>
    </row>
    <row r="97" spans="1:11" x14ac:dyDescent="0.3">
      <c r="A97" t="s">
        <v>33</v>
      </c>
      <c r="B97" s="4">
        <v>45534</v>
      </c>
      <c r="C97" s="5"/>
      <c r="I97">
        <f t="shared" si="3"/>
        <v>2024</v>
      </c>
      <c r="J97" t="str">
        <f t="shared" si="4"/>
        <v>PAT036-2024</v>
      </c>
      <c r="K97">
        <f t="shared" si="5"/>
        <v>0</v>
      </c>
    </row>
    <row r="98" spans="1:11" x14ac:dyDescent="0.3">
      <c r="A98" t="s">
        <v>33</v>
      </c>
      <c r="B98" s="4">
        <v>45534</v>
      </c>
      <c r="C98" s="5"/>
      <c r="I98">
        <f t="shared" si="3"/>
        <v>2024</v>
      </c>
      <c r="J98" t="str">
        <f t="shared" si="4"/>
        <v>PAT036-2024</v>
      </c>
      <c r="K98">
        <f t="shared" si="5"/>
        <v>0</v>
      </c>
    </row>
    <row r="99" spans="1:11" x14ac:dyDescent="0.3">
      <c r="A99" t="s">
        <v>8</v>
      </c>
      <c r="B99" s="4">
        <v>45559</v>
      </c>
      <c r="C99" s="5">
        <v>10517.51</v>
      </c>
      <c r="I99">
        <f t="shared" si="3"/>
        <v>2024</v>
      </c>
      <c r="J99" t="str">
        <f t="shared" si="4"/>
        <v>PAT006-2024</v>
      </c>
      <c r="K99">
        <f t="shared" si="5"/>
        <v>100810.35999999999</v>
      </c>
    </row>
    <row r="100" spans="1:11" x14ac:dyDescent="0.3">
      <c r="A100" t="s">
        <v>10</v>
      </c>
      <c r="B100" s="4">
        <v>45559</v>
      </c>
      <c r="C100" s="5">
        <v>30595.4</v>
      </c>
      <c r="I100">
        <f t="shared" si="3"/>
        <v>2024</v>
      </c>
      <c r="J100" t="str">
        <f t="shared" si="4"/>
        <v>PAT009-2024</v>
      </c>
      <c r="K100">
        <f t="shared" si="5"/>
        <v>30595.4</v>
      </c>
    </row>
    <row r="101" spans="1:11" x14ac:dyDescent="0.3">
      <c r="A101" t="s">
        <v>22</v>
      </c>
      <c r="B101" s="4">
        <v>45559</v>
      </c>
      <c r="C101" s="5">
        <v>30601</v>
      </c>
      <c r="I101">
        <f t="shared" si="3"/>
        <v>2024</v>
      </c>
      <c r="J101" t="str">
        <f t="shared" si="4"/>
        <v>PAT022-2024</v>
      </c>
      <c r="K101">
        <f t="shared" si="5"/>
        <v>30601</v>
      </c>
    </row>
    <row r="102" spans="1:11" x14ac:dyDescent="0.3">
      <c r="A102" t="s">
        <v>39</v>
      </c>
      <c r="B102" s="4">
        <v>45559</v>
      </c>
      <c r="C102" s="5">
        <v>28905.4</v>
      </c>
      <c r="I102">
        <f t="shared" si="3"/>
        <v>2024</v>
      </c>
      <c r="J102" t="str">
        <f t="shared" si="4"/>
        <v>PAT043-2024</v>
      </c>
      <c r="K102">
        <f t="shared" si="5"/>
        <v>28905.4</v>
      </c>
    </row>
    <row r="103" spans="1:11" x14ac:dyDescent="0.3">
      <c r="A103" t="s">
        <v>73</v>
      </c>
      <c r="B103" s="4">
        <v>45559</v>
      </c>
      <c r="C103" s="5">
        <v>25904.55</v>
      </c>
      <c r="I103">
        <f t="shared" si="3"/>
        <v>2024</v>
      </c>
      <c r="J103" t="str">
        <f t="shared" si="4"/>
        <v>PAT085-2024</v>
      </c>
      <c r="K103">
        <f t="shared" si="5"/>
        <v>60221.5</v>
      </c>
    </row>
    <row r="104" spans="1:11" x14ac:dyDescent="0.3">
      <c r="A104" t="s">
        <v>76</v>
      </c>
      <c r="B104" s="4">
        <v>45559</v>
      </c>
      <c r="C104" s="5">
        <v>32445.06</v>
      </c>
      <c r="I104">
        <f t="shared" si="3"/>
        <v>2024</v>
      </c>
      <c r="J104" t="str">
        <f t="shared" si="4"/>
        <v>PAT088-2024</v>
      </c>
      <c r="K104">
        <f t="shared" si="5"/>
        <v>32445.06</v>
      </c>
    </row>
    <row r="105" spans="1:11" x14ac:dyDescent="0.3">
      <c r="A105" t="s">
        <v>78</v>
      </c>
      <c r="B105" s="4">
        <v>45559</v>
      </c>
      <c r="C105" s="5">
        <v>16721.98</v>
      </c>
      <c r="I105">
        <f t="shared" si="3"/>
        <v>2024</v>
      </c>
      <c r="J105" t="str">
        <f t="shared" si="4"/>
        <v>PAT091-2024</v>
      </c>
      <c r="K105">
        <f t="shared" si="5"/>
        <v>49830.539999999994</v>
      </c>
    </row>
    <row r="106" spans="1:11" x14ac:dyDescent="0.3">
      <c r="A106" t="s">
        <v>80</v>
      </c>
      <c r="B106" s="4">
        <v>45559</v>
      </c>
      <c r="C106" s="5">
        <v>36744.800000000003</v>
      </c>
      <c r="I106">
        <f t="shared" si="3"/>
        <v>2024</v>
      </c>
      <c r="J106" t="str">
        <f t="shared" si="4"/>
        <v>PAT095-2024</v>
      </c>
      <c r="K106">
        <f t="shared" si="5"/>
        <v>36744.800000000003</v>
      </c>
    </row>
    <row r="107" spans="1:11" x14ac:dyDescent="0.3">
      <c r="A107" t="s">
        <v>82</v>
      </c>
      <c r="B107" s="4">
        <v>45559</v>
      </c>
      <c r="C107" s="5">
        <v>29677.64</v>
      </c>
      <c r="I107">
        <f t="shared" si="3"/>
        <v>2024</v>
      </c>
      <c r="J107" t="str">
        <f t="shared" si="4"/>
        <v>PAT099-2024</v>
      </c>
      <c r="K107">
        <f t="shared" si="5"/>
        <v>29899.34</v>
      </c>
    </row>
    <row r="108" spans="1:11" x14ac:dyDescent="0.3">
      <c r="A108" t="s">
        <v>83</v>
      </c>
      <c r="B108" s="4">
        <v>45559</v>
      </c>
      <c r="C108" s="5">
        <v>16505.78</v>
      </c>
      <c r="I108">
        <f t="shared" si="3"/>
        <v>2024</v>
      </c>
      <c r="J108" t="str">
        <f t="shared" si="4"/>
        <v>PAT100-2024</v>
      </c>
      <c r="K108">
        <f t="shared" si="5"/>
        <v>47808.61</v>
      </c>
    </row>
    <row r="109" spans="1:11" x14ac:dyDescent="0.3">
      <c r="A109" t="s">
        <v>86</v>
      </c>
      <c r="B109" s="4">
        <v>45559</v>
      </c>
      <c r="C109" s="5">
        <v>15051.09</v>
      </c>
      <c r="I109">
        <f t="shared" si="3"/>
        <v>2024</v>
      </c>
      <c r="J109" t="str">
        <f t="shared" si="4"/>
        <v>PAT104-2024</v>
      </c>
      <c r="K109">
        <f t="shared" si="5"/>
        <v>15051.09</v>
      </c>
    </row>
    <row r="110" spans="1:11" x14ac:dyDescent="0.3">
      <c r="A110" t="s">
        <v>48</v>
      </c>
      <c r="B110" s="4">
        <v>45567</v>
      </c>
      <c r="C110" s="5">
        <v>6237.46</v>
      </c>
      <c r="I110">
        <f t="shared" si="3"/>
        <v>2024</v>
      </c>
      <c r="J110" t="str">
        <f t="shared" si="4"/>
        <v>PAT052-2024</v>
      </c>
      <c r="K110">
        <f t="shared" si="5"/>
        <v>106495.67999999999</v>
      </c>
    </row>
    <row r="111" spans="1:11" x14ac:dyDescent="0.3">
      <c r="A111" t="s">
        <v>127</v>
      </c>
      <c r="B111" s="4">
        <v>45567</v>
      </c>
      <c r="C111" s="5">
        <v>894.5</v>
      </c>
      <c r="I111">
        <f t="shared" si="3"/>
        <v>2024</v>
      </c>
      <c r="J111" t="str">
        <f t="shared" si="4"/>
        <v>PAT149-2024</v>
      </c>
      <c r="K111">
        <f t="shared" si="5"/>
        <v>5017.32</v>
      </c>
    </row>
    <row r="112" spans="1:11" x14ac:dyDescent="0.3">
      <c r="A112" t="s">
        <v>73</v>
      </c>
      <c r="B112" s="4">
        <v>45604</v>
      </c>
      <c r="C112" s="5">
        <v>208.39</v>
      </c>
      <c r="I112">
        <f t="shared" si="3"/>
        <v>2024</v>
      </c>
      <c r="J112" t="str">
        <f t="shared" si="4"/>
        <v>PAT085-2024</v>
      </c>
      <c r="K112">
        <f t="shared" si="5"/>
        <v>60221.5</v>
      </c>
    </row>
    <row r="113" spans="1:11" x14ac:dyDescent="0.3">
      <c r="A113" t="s">
        <v>3</v>
      </c>
      <c r="B113" s="4">
        <v>45614</v>
      </c>
      <c r="C113" s="5">
        <v>3643.85</v>
      </c>
      <c r="I113">
        <f t="shared" si="3"/>
        <v>2024</v>
      </c>
      <c r="J113" t="str">
        <f t="shared" si="4"/>
        <v>PAT001-2024</v>
      </c>
      <c r="K113">
        <f t="shared" si="5"/>
        <v>8131.77</v>
      </c>
    </row>
    <row r="114" spans="1:11" x14ac:dyDescent="0.3">
      <c r="A114" t="s">
        <v>4</v>
      </c>
      <c r="B114" s="4">
        <v>45614</v>
      </c>
      <c r="C114" s="5">
        <v>3349.69</v>
      </c>
      <c r="I114">
        <f t="shared" si="3"/>
        <v>2024</v>
      </c>
      <c r="J114" t="str">
        <f t="shared" si="4"/>
        <v>PAT002-2024</v>
      </c>
      <c r="K114">
        <f t="shared" si="5"/>
        <v>3349.69</v>
      </c>
    </row>
    <row r="115" spans="1:11" x14ac:dyDescent="0.3">
      <c r="A115" t="s">
        <v>7</v>
      </c>
      <c r="B115" s="4">
        <v>45614</v>
      </c>
      <c r="C115" s="5">
        <v>7310.7</v>
      </c>
      <c r="I115">
        <f t="shared" si="3"/>
        <v>2024</v>
      </c>
      <c r="J115" t="str">
        <f t="shared" si="4"/>
        <v>PAT005-2024</v>
      </c>
      <c r="K115">
        <f t="shared" si="5"/>
        <v>14167.46</v>
      </c>
    </row>
    <row r="116" spans="1:11" x14ac:dyDescent="0.3">
      <c r="A116" t="s">
        <v>7</v>
      </c>
      <c r="B116" s="4">
        <v>45614</v>
      </c>
      <c r="C116" s="5">
        <v>1689.61</v>
      </c>
      <c r="I116">
        <f t="shared" si="3"/>
        <v>2024</v>
      </c>
      <c r="J116" t="str">
        <f t="shared" si="4"/>
        <v>PAT005-2024</v>
      </c>
      <c r="K116">
        <f t="shared" si="5"/>
        <v>14167.46</v>
      </c>
    </row>
    <row r="117" spans="1:11" x14ac:dyDescent="0.3">
      <c r="A117" t="s">
        <v>7</v>
      </c>
      <c r="B117" s="4">
        <v>45614</v>
      </c>
      <c r="C117" s="5">
        <v>5167.1499999999996</v>
      </c>
      <c r="I117">
        <f t="shared" si="3"/>
        <v>2024</v>
      </c>
      <c r="J117" t="str">
        <f t="shared" si="4"/>
        <v>PAT005-2024</v>
      </c>
      <c r="K117">
        <f t="shared" si="5"/>
        <v>14167.46</v>
      </c>
    </row>
    <row r="118" spans="1:11" x14ac:dyDescent="0.3">
      <c r="A118" t="s">
        <v>8</v>
      </c>
      <c r="B118" s="4">
        <v>45614</v>
      </c>
      <c r="C118" s="5">
        <v>20292.849999999999</v>
      </c>
      <c r="I118">
        <f t="shared" si="3"/>
        <v>2024</v>
      </c>
      <c r="J118" t="str">
        <f t="shared" si="4"/>
        <v>PAT006-2024</v>
      </c>
      <c r="K118">
        <f t="shared" si="5"/>
        <v>100810.35999999999</v>
      </c>
    </row>
    <row r="119" spans="1:11" x14ac:dyDescent="0.3">
      <c r="A119" t="s">
        <v>9</v>
      </c>
      <c r="B119" s="4">
        <v>45614</v>
      </c>
      <c r="C119" s="5">
        <v>1493.47</v>
      </c>
      <c r="I119">
        <f t="shared" si="3"/>
        <v>2024</v>
      </c>
      <c r="J119" t="str">
        <f t="shared" si="4"/>
        <v>PAT007-2024</v>
      </c>
      <c r="K119">
        <f t="shared" si="5"/>
        <v>161249.63</v>
      </c>
    </row>
    <row r="120" spans="1:11" x14ac:dyDescent="0.3">
      <c r="A120" t="s">
        <v>9</v>
      </c>
      <c r="B120" s="4">
        <v>45614</v>
      </c>
      <c r="C120" s="5">
        <v>25708.54</v>
      </c>
      <c r="I120">
        <f t="shared" si="3"/>
        <v>2024</v>
      </c>
      <c r="J120" t="str">
        <f t="shared" si="4"/>
        <v>PAT007-2024</v>
      </c>
      <c r="K120">
        <f t="shared" si="5"/>
        <v>161249.63</v>
      </c>
    </row>
    <row r="121" spans="1:11" x14ac:dyDescent="0.3">
      <c r="A121" t="s">
        <v>15</v>
      </c>
      <c r="B121" s="4">
        <v>45614</v>
      </c>
      <c r="C121" s="5">
        <v>2490.9</v>
      </c>
      <c r="I121">
        <f t="shared" si="3"/>
        <v>2024</v>
      </c>
      <c r="J121" t="str">
        <f t="shared" si="4"/>
        <v>PAT015-2024</v>
      </c>
      <c r="K121">
        <f t="shared" si="5"/>
        <v>4703.22</v>
      </c>
    </row>
    <row r="122" spans="1:11" x14ac:dyDescent="0.3">
      <c r="A122" t="s">
        <v>26</v>
      </c>
      <c r="B122" s="4">
        <v>45614</v>
      </c>
      <c r="C122" s="5">
        <v>2358.85</v>
      </c>
      <c r="I122">
        <f t="shared" si="3"/>
        <v>2024</v>
      </c>
      <c r="J122" t="str">
        <f t="shared" si="4"/>
        <v>PAT027-2024</v>
      </c>
      <c r="K122">
        <f t="shared" si="5"/>
        <v>74981.930000000008</v>
      </c>
    </row>
    <row r="123" spans="1:11" x14ac:dyDescent="0.3">
      <c r="A123" t="s">
        <v>35</v>
      </c>
      <c r="B123" s="4">
        <v>45614</v>
      </c>
      <c r="C123" s="5">
        <v>3080.85</v>
      </c>
      <c r="I123">
        <f t="shared" si="3"/>
        <v>2024</v>
      </c>
      <c r="J123" t="str">
        <f t="shared" si="4"/>
        <v>PAT038-2024</v>
      </c>
      <c r="K123">
        <f t="shared" si="5"/>
        <v>3080.85</v>
      </c>
    </row>
    <row r="124" spans="1:11" x14ac:dyDescent="0.3">
      <c r="A124" t="s">
        <v>47</v>
      </c>
      <c r="B124" s="4">
        <v>45614</v>
      </c>
      <c r="C124" s="5">
        <v>49798.7</v>
      </c>
      <c r="I124">
        <f t="shared" si="3"/>
        <v>2024</v>
      </c>
      <c r="J124" t="str">
        <f t="shared" si="4"/>
        <v>PAT051-2024</v>
      </c>
      <c r="K124">
        <f t="shared" si="5"/>
        <v>49798.7</v>
      </c>
    </row>
    <row r="125" spans="1:11" x14ac:dyDescent="0.3">
      <c r="A125" t="s">
        <v>48</v>
      </c>
      <c r="B125" s="4">
        <v>45614</v>
      </c>
      <c r="C125" s="5">
        <v>60714.51</v>
      </c>
      <c r="I125">
        <f t="shared" si="3"/>
        <v>2024</v>
      </c>
      <c r="J125" t="str">
        <f t="shared" si="4"/>
        <v>PAT052-2024</v>
      </c>
      <c r="K125">
        <f t="shared" si="5"/>
        <v>106495.67999999999</v>
      </c>
    </row>
    <row r="126" spans="1:11" x14ac:dyDescent="0.3">
      <c r="A126" t="s">
        <v>52</v>
      </c>
      <c r="B126" s="4">
        <v>45614</v>
      </c>
      <c r="C126" s="5">
        <v>357.9</v>
      </c>
      <c r="I126">
        <f t="shared" si="3"/>
        <v>2024</v>
      </c>
      <c r="J126" t="str">
        <f t="shared" si="4"/>
        <v>PAT057-2024</v>
      </c>
      <c r="K126">
        <f t="shared" si="5"/>
        <v>88151.489999999991</v>
      </c>
    </row>
    <row r="127" spans="1:11" x14ac:dyDescent="0.3">
      <c r="A127" t="s">
        <v>75</v>
      </c>
      <c r="B127" s="4">
        <v>45614</v>
      </c>
      <c r="C127" s="5">
        <v>49798.7</v>
      </c>
      <c r="I127">
        <f t="shared" si="3"/>
        <v>2024</v>
      </c>
      <c r="J127" t="str">
        <f t="shared" si="4"/>
        <v>PAT087-2024</v>
      </c>
      <c r="K127">
        <f t="shared" si="5"/>
        <v>49798.7</v>
      </c>
    </row>
    <row r="128" spans="1:11" x14ac:dyDescent="0.3">
      <c r="A128" t="s">
        <v>82</v>
      </c>
      <c r="B128" s="4">
        <v>45614</v>
      </c>
      <c r="C128" s="5">
        <v>221.7</v>
      </c>
      <c r="I128">
        <f t="shared" si="3"/>
        <v>2024</v>
      </c>
      <c r="J128" t="str">
        <f t="shared" si="4"/>
        <v>PAT099-2024</v>
      </c>
      <c r="K128">
        <f t="shared" si="5"/>
        <v>29899.34</v>
      </c>
    </row>
    <row r="129" spans="1:11" x14ac:dyDescent="0.3">
      <c r="A129" t="s">
        <v>112</v>
      </c>
      <c r="B129" s="4">
        <v>45614</v>
      </c>
      <c r="C129" s="5">
        <v>14399.5</v>
      </c>
      <c r="I129">
        <f t="shared" si="3"/>
        <v>2024</v>
      </c>
      <c r="J129" t="str">
        <f t="shared" si="4"/>
        <v>PAT133-2024</v>
      </c>
      <c r="K129">
        <f t="shared" si="5"/>
        <v>14399.5</v>
      </c>
    </row>
    <row r="130" spans="1:11" x14ac:dyDescent="0.3">
      <c r="A130" t="s">
        <v>118</v>
      </c>
      <c r="B130" s="4">
        <v>45614</v>
      </c>
      <c r="C130" s="5">
        <v>888.75</v>
      </c>
      <c r="I130">
        <f t="shared" si="3"/>
        <v>2024</v>
      </c>
      <c r="J130" t="str">
        <f t="shared" si="4"/>
        <v>PAT139-2024</v>
      </c>
      <c r="K130">
        <f t="shared" si="5"/>
        <v>888.75</v>
      </c>
    </row>
    <row r="131" spans="1:11" x14ac:dyDescent="0.3">
      <c r="A131" t="s">
        <v>125</v>
      </c>
      <c r="B131" s="4">
        <v>45614</v>
      </c>
      <c r="C131" s="5">
        <v>1948.24</v>
      </c>
      <c r="I131">
        <f t="shared" ref="I131:I194" si="6">IF(B131="","",YEAR(B131))</f>
        <v>2024</v>
      </c>
      <c r="J131" t="str">
        <f t="shared" ref="J131:J194" si="7">IF(B131="","",A131&amp;"-"&amp;YEAR(B131))</f>
        <v>PAT146-2024</v>
      </c>
      <c r="K131">
        <f t="shared" ref="K131:K194" si="8">IF(B131="","",SUMIFS($C$2:$C$271,$A$2:$A$271,A131,$I$2:$I$271,I131))</f>
        <v>1948.24</v>
      </c>
    </row>
    <row r="132" spans="1:11" x14ac:dyDescent="0.3">
      <c r="A132" t="s">
        <v>3</v>
      </c>
      <c r="B132" s="4">
        <v>45631</v>
      </c>
      <c r="C132" s="5">
        <v>4487.92</v>
      </c>
      <c r="I132">
        <f t="shared" si="6"/>
        <v>2024</v>
      </c>
      <c r="J132" t="str">
        <f t="shared" si="7"/>
        <v>PAT001-2024</v>
      </c>
      <c r="K132">
        <f t="shared" si="8"/>
        <v>8131.77</v>
      </c>
    </row>
    <row r="133" spans="1:11" x14ac:dyDescent="0.3">
      <c r="A133" t="s">
        <v>89</v>
      </c>
      <c r="B133" s="4">
        <v>45631</v>
      </c>
      <c r="C133" s="5">
        <v>849.15</v>
      </c>
      <c r="I133">
        <f t="shared" si="6"/>
        <v>2024</v>
      </c>
      <c r="J133" t="str">
        <f t="shared" si="7"/>
        <v>PAT108-2024</v>
      </c>
      <c r="K133">
        <f t="shared" si="8"/>
        <v>849.15</v>
      </c>
    </row>
    <row r="134" spans="1:11" x14ac:dyDescent="0.3">
      <c r="A134" t="s">
        <v>93</v>
      </c>
      <c r="B134" s="4">
        <v>45646</v>
      </c>
      <c r="C134" s="5">
        <v>1337.1</v>
      </c>
      <c r="I134">
        <f t="shared" si="6"/>
        <v>2024</v>
      </c>
      <c r="J134" t="str">
        <f t="shared" si="7"/>
        <v>PAT112-2024</v>
      </c>
      <c r="K134">
        <f t="shared" si="8"/>
        <v>9580.2200000000012</v>
      </c>
    </row>
    <row r="135" spans="1:11" x14ac:dyDescent="0.3">
      <c r="A135" t="s">
        <v>48</v>
      </c>
      <c r="B135" s="4">
        <v>45677</v>
      </c>
      <c r="C135" s="5">
        <v>1007.6</v>
      </c>
      <c r="I135">
        <f t="shared" si="6"/>
        <v>2025</v>
      </c>
      <c r="J135" t="str">
        <f t="shared" si="7"/>
        <v>PAT052-2025</v>
      </c>
      <c r="K135">
        <f t="shared" si="8"/>
        <v>121326.19</v>
      </c>
    </row>
    <row r="136" spans="1:11" x14ac:dyDescent="0.3">
      <c r="A136" t="s">
        <v>26</v>
      </c>
      <c r="B136" s="4">
        <v>45700</v>
      </c>
      <c r="C136" s="5">
        <v>5060.3</v>
      </c>
      <c r="I136">
        <f t="shared" si="6"/>
        <v>2025</v>
      </c>
      <c r="J136" t="str">
        <f t="shared" si="7"/>
        <v>PAT027-2025</v>
      </c>
      <c r="K136">
        <f t="shared" si="8"/>
        <v>33333.9</v>
      </c>
    </row>
    <row r="137" spans="1:11" x14ac:dyDescent="0.3">
      <c r="A137" t="s">
        <v>3</v>
      </c>
      <c r="B137" s="4">
        <v>45715</v>
      </c>
      <c r="C137" s="5">
        <v>51000</v>
      </c>
      <c r="I137">
        <f t="shared" si="6"/>
        <v>2025</v>
      </c>
      <c r="J137" t="str">
        <f t="shared" si="7"/>
        <v>PAT001-2025</v>
      </c>
      <c r="K137">
        <f t="shared" si="8"/>
        <v>112519</v>
      </c>
    </row>
    <row r="138" spans="1:11" x14ac:dyDescent="0.3">
      <c r="A138" t="s">
        <v>3</v>
      </c>
      <c r="B138" s="4">
        <v>45715</v>
      </c>
      <c r="C138" s="5">
        <v>38828.800000000003</v>
      </c>
      <c r="I138">
        <f t="shared" si="6"/>
        <v>2025</v>
      </c>
      <c r="J138" t="str">
        <f t="shared" si="7"/>
        <v>PAT001-2025</v>
      </c>
      <c r="K138">
        <f t="shared" si="8"/>
        <v>112519</v>
      </c>
    </row>
    <row r="139" spans="1:11" x14ac:dyDescent="0.3">
      <c r="A139" t="s">
        <v>44</v>
      </c>
      <c r="B139" s="4">
        <v>45715</v>
      </c>
      <c r="C139" s="5">
        <v>36286.9</v>
      </c>
      <c r="I139">
        <f t="shared" si="6"/>
        <v>2025</v>
      </c>
      <c r="J139" t="str">
        <f t="shared" si="7"/>
        <v>PAT048-2025</v>
      </c>
      <c r="K139">
        <f t="shared" si="8"/>
        <v>36286.9</v>
      </c>
    </row>
    <row r="140" spans="1:11" x14ac:dyDescent="0.3">
      <c r="A140" t="s">
        <v>85</v>
      </c>
      <c r="B140" s="4">
        <v>45715</v>
      </c>
      <c r="C140" s="5">
        <v>32914.550000000003</v>
      </c>
      <c r="I140">
        <f t="shared" si="6"/>
        <v>2025</v>
      </c>
      <c r="J140" t="str">
        <f t="shared" si="7"/>
        <v>PAT102-2025</v>
      </c>
      <c r="K140">
        <f t="shared" si="8"/>
        <v>32914.550000000003</v>
      </c>
    </row>
    <row r="141" spans="1:11" x14ac:dyDescent="0.3">
      <c r="A141" t="s">
        <v>4</v>
      </c>
      <c r="B141" s="4">
        <v>45728</v>
      </c>
      <c r="C141" s="5">
        <v>4675.45</v>
      </c>
      <c r="I141">
        <f t="shared" si="6"/>
        <v>2025</v>
      </c>
      <c r="J141" t="str">
        <f t="shared" si="7"/>
        <v>PAT002-2025</v>
      </c>
      <c r="K141">
        <f t="shared" si="8"/>
        <v>19306.379999999997</v>
      </c>
    </row>
    <row r="142" spans="1:11" x14ac:dyDescent="0.3">
      <c r="A142" t="s">
        <v>5</v>
      </c>
      <c r="B142" s="4">
        <v>45728</v>
      </c>
      <c r="C142" s="5">
        <v>440.67</v>
      </c>
      <c r="I142">
        <f t="shared" si="6"/>
        <v>2025</v>
      </c>
      <c r="J142" t="str">
        <f t="shared" si="7"/>
        <v>PAT003-2025</v>
      </c>
      <c r="K142">
        <f t="shared" si="8"/>
        <v>440.67</v>
      </c>
    </row>
    <row r="143" spans="1:11" x14ac:dyDescent="0.3">
      <c r="A143" t="s">
        <v>6</v>
      </c>
      <c r="B143" s="4">
        <v>45728</v>
      </c>
      <c r="C143" s="5">
        <v>7325.7</v>
      </c>
      <c r="I143">
        <f t="shared" si="6"/>
        <v>2025</v>
      </c>
      <c r="J143" t="str">
        <f t="shared" si="7"/>
        <v>PAT004-2025</v>
      </c>
      <c r="K143">
        <f t="shared" si="8"/>
        <v>116506.85</v>
      </c>
    </row>
    <row r="144" spans="1:11" x14ac:dyDescent="0.3">
      <c r="A144" t="s">
        <v>7</v>
      </c>
      <c r="B144" s="4">
        <v>45728</v>
      </c>
      <c r="C144" s="5">
        <v>37078.29</v>
      </c>
      <c r="I144">
        <f t="shared" si="6"/>
        <v>2025</v>
      </c>
      <c r="J144" t="str">
        <f t="shared" si="7"/>
        <v>PAT005-2025</v>
      </c>
      <c r="K144">
        <f t="shared" si="8"/>
        <v>56396.6</v>
      </c>
    </row>
    <row r="145" spans="1:11" x14ac:dyDescent="0.3">
      <c r="A145" t="s">
        <v>8</v>
      </c>
      <c r="B145" s="4">
        <v>45728</v>
      </c>
      <c r="C145" s="5">
        <v>3612.96</v>
      </c>
      <c r="I145">
        <f t="shared" si="6"/>
        <v>2025</v>
      </c>
      <c r="J145" t="str">
        <f t="shared" si="7"/>
        <v>PAT006-2025</v>
      </c>
      <c r="K145">
        <f t="shared" si="8"/>
        <v>43242.71</v>
      </c>
    </row>
    <row r="146" spans="1:11" x14ac:dyDescent="0.3">
      <c r="A146" t="s">
        <v>9</v>
      </c>
      <c r="B146" s="4">
        <v>45728</v>
      </c>
      <c r="C146" s="5">
        <v>10882.67</v>
      </c>
      <c r="I146">
        <f t="shared" si="6"/>
        <v>2025</v>
      </c>
      <c r="J146" t="str">
        <f t="shared" si="7"/>
        <v>PAT007-2025</v>
      </c>
      <c r="K146">
        <f t="shared" si="8"/>
        <v>115515.27</v>
      </c>
    </row>
    <row r="147" spans="1:11" x14ac:dyDescent="0.3">
      <c r="A147" t="s">
        <v>14</v>
      </c>
      <c r="B147" s="4">
        <v>45728</v>
      </c>
      <c r="C147" s="5">
        <v>111.32</v>
      </c>
      <c r="I147">
        <f t="shared" si="6"/>
        <v>2025</v>
      </c>
      <c r="J147" t="str">
        <f t="shared" si="7"/>
        <v>PAT014-2025</v>
      </c>
      <c r="K147">
        <f t="shared" si="8"/>
        <v>111.32</v>
      </c>
    </row>
    <row r="148" spans="1:11" x14ac:dyDescent="0.3">
      <c r="A148" t="s">
        <v>43</v>
      </c>
      <c r="B148" s="4">
        <v>45728</v>
      </c>
      <c r="C148" s="5">
        <v>2033.62</v>
      </c>
      <c r="I148">
        <f t="shared" si="6"/>
        <v>2025</v>
      </c>
      <c r="J148" t="str">
        <f t="shared" si="7"/>
        <v>PAT047-2025</v>
      </c>
      <c r="K148">
        <f t="shared" si="8"/>
        <v>2033.62</v>
      </c>
    </row>
    <row r="149" spans="1:11" x14ac:dyDescent="0.3">
      <c r="A149" t="s">
        <v>48</v>
      </c>
      <c r="B149" s="4">
        <v>45728</v>
      </c>
      <c r="C149" s="5">
        <v>29342.41</v>
      </c>
      <c r="I149">
        <f t="shared" si="6"/>
        <v>2025</v>
      </c>
      <c r="J149" t="str">
        <f t="shared" si="7"/>
        <v>PAT052-2025</v>
      </c>
      <c r="K149">
        <f t="shared" si="8"/>
        <v>121326.19</v>
      </c>
    </row>
    <row r="150" spans="1:11" x14ac:dyDescent="0.3">
      <c r="A150" t="s">
        <v>52</v>
      </c>
      <c r="B150" s="4">
        <v>45728</v>
      </c>
      <c r="C150" s="5">
        <v>2568.25</v>
      </c>
      <c r="I150">
        <f t="shared" si="6"/>
        <v>2025</v>
      </c>
      <c r="J150" t="str">
        <f t="shared" si="7"/>
        <v>PAT057-2025</v>
      </c>
      <c r="K150">
        <f t="shared" si="8"/>
        <v>2568.25</v>
      </c>
    </row>
    <row r="151" spans="1:11" x14ac:dyDescent="0.3">
      <c r="A151" t="s">
        <v>55</v>
      </c>
      <c r="B151" s="4">
        <v>45728</v>
      </c>
      <c r="C151" s="5">
        <v>506.6</v>
      </c>
      <c r="I151">
        <f t="shared" si="6"/>
        <v>2025</v>
      </c>
      <c r="J151" t="str">
        <f t="shared" si="7"/>
        <v>PAT061-2025</v>
      </c>
      <c r="K151">
        <f t="shared" si="8"/>
        <v>1029.1500000000001</v>
      </c>
    </row>
    <row r="152" spans="1:11" x14ac:dyDescent="0.3">
      <c r="A152" t="s">
        <v>57</v>
      </c>
      <c r="B152" s="4">
        <v>45728</v>
      </c>
      <c r="C152" s="5">
        <v>10083.81</v>
      </c>
      <c r="I152">
        <f t="shared" si="6"/>
        <v>2025</v>
      </c>
      <c r="J152" t="str">
        <f t="shared" si="7"/>
        <v>PAT064-2025</v>
      </c>
      <c r="K152">
        <f t="shared" si="8"/>
        <v>46094.909999999996</v>
      </c>
    </row>
    <row r="153" spans="1:11" x14ac:dyDescent="0.3">
      <c r="A153" t="s">
        <v>68</v>
      </c>
      <c r="B153" s="4">
        <v>45728</v>
      </c>
      <c r="C153" s="5">
        <v>1575.47</v>
      </c>
      <c r="I153">
        <f t="shared" si="6"/>
        <v>2025</v>
      </c>
      <c r="J153" t="str">
        <f t="shared" si="7"/>
        <v>PAT080-2025</v>
      </c>
      <c r="K153">
        <f t="shared" si="8"/>
        <v>1575.47</v>
      </c>
    </row>
    <row r="154" spans="1:11" x14ac:dyDescent="0.3">
      <c r="A154" t="s">
        <v>70</v>
      </c>
      <c r="B154" s="4">
        <v>45728</v>
      </c>
      <c r="C154" s="5">
        <v>31908.42</v>
      </c>
      <c r="I154">
        <f t="shared" si="6"/>
        <v>2025</v>
      </c>
      <c r="J154" t="str">
        <f t="shared" si="7"/>
        <v>PAT082-2025</v>
      </c>
      <c r="K154">
        <f t="shared" si="8"/>
        <v>93899.549999999988</v>
      </c>
    </row>
    <row r="155" spans="1:11" x14ac:dyDescent="0.3">
      <c r="A155" t="s">
        <v>74</v>
      </c>
      <c r="B155" s="4">
        <v>45728</v>
      </c>
      <c r="C155" s="5">
        <v>321.60000000000002</v>
      </c>
      <c r="I155">
        <f t="shared" si="6"/>
        <v>2025</v>
      </c>
      <c r="J155" t="str">
        <f t="shared" si="7"/>
        <v>PAT086-2025</v>
      </c>
      <c r="K155">
        <f t="shared" si="8"/>
        <v>321.60000000000002</v>
      </c>
    </row>
    <row r="156" spans="1:11" x14ac:dyDescent="0.3">
      <c r="A156" t="s">
        <v>78</v>
      </c>
      <c r="B156" s="4">
        <v>45728</v>
      </c>
      <c r="C156" s="5">
        <v>12702.28</v>
      </c>
      <c r="I156">
        <f t="shared" si="6"/>
        <v>2025</v>
      </c>
      <c r="J156" t="str">
        <f t="shared" si="7"/>
        <v>PAT091-2025</v>
      </c>
      <c r="K156">
        <f t="shared" si="8"/>
        <v>12702.28</v>
      </c>
    </row>
    <row r="157" spans="1:11" x14ac:dyDescent="0.3">
      <c r="A157" t="s">
        <v>79</v>
      </c>
      <c r="B157" s="4">
        <v>45728</v>
      </c>
      <c r="C157" s="5">
        <v>4790.6400000000003</v>
      </c>
      <c r="I157">
        <f t="shared" si="6"/>
        <v>2025</v>
      </c>
      <c r="J157" t="str">
        <f t="shared" si="7"/>
        <v>PAT093-2025</v>
      </c>
      <c r="K157">
        <f t="shared" si="8"/>
        <v>6330.84</v>
      </c>
    </row>
    <row r="158" spans="1:11" x14ac:dyDescent="0.3">
      <c r="A158" t="s">
        <v>80</v>
      </c>
      <c r="B158" s="4">
        <v>45728</v>
      </c>
      <c r="C158" s="5">
        <v>89239.5</v>
      </c>
      <c r="I158">
        <f t="shared" si="6"/>
        <v>2025</v>
      </c>
      <c r="J158" t="str">
        <f t="shared" si="7"/>
        <v>PAT095-2025</v>
      </c>
      <c r="K158">
        <f t="shared" si="8"/>
        <v>162527.54999999999</v>
      </c>
    </row>
    <row r="159" spans="1:11" x14ac:dyDescent="0.3">
      <c r="A159" t="s">
        <v>80</v>
      </c>
      <c r="B159" s="4">
        <v>45728</v>
      </c>
      <c r="C159" s="5">
        <v>39539.5</v>
      </c>
      <c r="I159">
        <f t="shared" si="6"/>
        <v>2025</v>
      </c>
      <c r="J159" t="str">
        <f t="shared" si="7"/>
        <v>PAT095-2025</v>
      </c>
      <c r="K159">
        <f t="shared" si="8"/>
        <v>162527.54999999999</v>
      </c>
    </row>
    <row r="160" spans="1:11" x14ac:dyDescent="0.3">
      <c r="A160" t="s">
        <v>92</v>
      </c>
      <c r="B160" s="4">
        <v>45728</v>
      </c>
      <c r="C160" s="5">
        <v>19175.71</v>
      </c>
      <c r="I160">
        <f t="shared" si="6"/>
        <v>2025</v>
      </c>
      <c r="J160" t="str">
        <f t="shared" si="7"/>
        <v>PAT111-2025</v>
      </c>
      <c r="K160">
        <f t="shared" si="8"/>
        <v>19175.71</v>
      </c>
    </row>
    <row r="161" spans="1:11" x14ac:dyDescent="0.3">
      <c r="A161" t="s">
        <v>96</v>
      </c>
      <c r="B161" s="4">
        <v>45728</v>
      </c>
      <c r="C161" s="5">
        <v>1035</v>
      </c>
      <c r="I161">
        <f t="shared" si="6"/>
        <v>2025</v>
      </c>
      <c r="J161" t="str">
        <f t="shared" si="7"/>
        <v>PAT115-2025</v>
      </c>
      <c r="K161">
        <f t="shared" si="8"/>
        <v>1621.75</v>
      </c>
    </row>
    <row r="162" spans="1:11" x14ac:dyDescent="0.3">
      <c r="A162" t="s">
        <v>109</v>
      </c>
      <c r="B162" s="4">
        <v>45728</v>
      </c>
      <c r="C162" s="5">
        <v>985.1</v>
      </c>
      <c r="I162">
        <f t="shared" si="6"/>
        <v>2025</v>
      </c>
      <c r="J162" t="str">
        <f t="shared" si="7"/>
        <v>PAT130-2025</v>
      </c>
      <c r="K162">
        <f t="shared" si="8"/>
        <v>8055.02</v>
      </c>
    </row>
    <row r="163" spans="1:11" x14ac:dyDescent="0.3">
      <c r="A163" t="s">
        <v>113</v>
      </c>
      <c r="B163" s="4">
        <v>45728</v>
      </c>
      <c r="C163" s="5">
        <v>1168.8699999999999</v>
      </c>
      <c r="I163">
        <f t="shared" si="6"/>
        <v>2025</v>
      </c>
      <c r="J163" t="str">
        <f t="shared" si="7"/>
        <v>PAT134-2025</v>
      </c>
      <c r="K163">
        <f t="shared" si="8"/>
        <v>1168.8699999999999</v>
      </c>
    </row>
    <row r="164" spans="1:11" x14ac:dyDescent="0.3">
      <c r="A164" t="s">
        <v>117</v>
      </c>
      <c r="B164" s="4">
        <v>45728</v>
      </c>
      <c r="C164" s="5">
        <v>652.54999999999995</v>
      </c>
      <c r="I164">
        <f t="shared" si="6"/>
        <v>2025</v>
      </c>
      <c r="J164" t="str">
        <f t="shared" si="7"/>
        <v>PAT138-2025</v>
      </c>
      <c r="K164">
        <f t="shared" si="8"/>
        <v>652.54999999999995</v>
      </c>
    </row>
    <row r="165" spans="1:11" x14ac:dyDescent="0.3">
      <c r="A165" t="s">
        <v>121</v>
      </c>
      <c r="B165" s="4">
        <v>45728</v>
      </c>
      <c r="C165" s="5">
        <v>10830.62</v>
      </c>
      <c r="I165">
        <f t="shared" si="6"/>
        <v>2025</v>
      </c>
      <c r="J165" t="str">
        <f t="shared" si="7"/>
        <v>PAT142-2025</v>
      </c>
      <c r="K165">
        <f t="shared" si="8"/>
        <v>22507.32</v>
      </c>
    </row>
    <row r="166" spans="1:11" x14ac:dyDescent="0.3">
      <c r="A166" t="s">
        <v>126</v>
      </c>
      <c r="B166" s="4">
        <v>45728</v>
      </c>
      <c r="C166" s="5">
        <v>7525.63</v>
      </c>
      <c r="I166">
        <f t="shared" si="6"/>
        <v>2025</v>
      </c>
      <c r="J166" t="str">
        <f t="shared" si="7"/>
        <v>PAT148-2025</v>
      </c>
      <c r="K166">
        <f t="shared" si="8"/>
        <v>14796.529999999999</v>
      </c>
    </row>
    <row r="167" spans="1:11" x14ac:dyDescent="0.3">
      <c r="A167" t="s">
        <v>130</v>
      </c>
      <c r="B167" s="4">
        <v>45728</v>
      </c>
      <c r="C167" s="5">
        <v>809.71</v>
      </c>
      <c r="I167">
        <f t="shared" si="6"/>
        <v>2025</v>
      </c>
      <c r="J167" t="str">
        <f t="shared" si="7"/>
        <v>PAT152-2025</v>
      </c>
      <c r="K167">
        <f t="shared" si="8"/>
        <v>1628.1100000000001</v>
      </c>
    </row>
    <row r="168" spans="1:11" x14ac:dyDescent="0.3">
      <c r="A168" t="s">
        <v>38</v>
      </c>
      <c r="B168" s="4">
        <v>45757</v>
      </c>
      <c r="C168" s="5">
        <v>20000</v>
      </c>
      <c r="I168">
        <f t="shared" si="6"/>
        <v>2025</v>
      </c>
      <c r="J168" t="str">
        <f t="shared" si="7"/>
        <v>PAT042-2025</v>
      </c>
      <c r="K168">
        <f t="shared" si="8"/>
        <v>20000</v>
      </c>
    </row>
    <row r="169" spans="1:11" x14ac:dyDescent="0.3">
      <c r="A169" t="s">
        <v>82</v>
      </c>
      <c r="B169" s="4">
        <v>45789</v>
      </c>
      <c r="C169" s="5">
        <v>16700</v>
      </c>
      <c r="I169">
        <f t="shared" si="6"/>
        <v>2025</v>
      </c>
      <c r="J169" t="str">
        <f t="shared" si="7"/>
        <v>PAT099-2025</v>
      </c>
      <c r="K169">
        <f t="shared" si="8"/>
        <v>30683.85</v>
      </c>
    </row>
    <row r="170" spans="1:11" x14ac:dyDescent="0.3">
      <c r="A170" t="s">
        <v>48</v>
      </c>
      <c r="B170" s="4">
        <v>45793</v>
      </c>
      <c r="C170" s="5">
        <v>2416.98</v>
      </c>
      <c r="I170">
        <f t="shared" si="6"/>
        <v>2025</v>
      </c>
      <c r="J170" t="str">
        <f t="shared" si="7"/>
        <v>PAT052-2025</v>
      </c>
      <c r="K170">
        <f t="shared" si="8"/>
        <v>121326.19</v>
      </c>
    </row>
    <row r="171" spans="1:11" x14ac:dyDescent="0.3">
      <c r="A171" t="s">
        <v>3</v>
      </c>
      <c r="B171" s="4">
        <v>45827</v>
      </c>
      <c r="C171" s="5">
        <v>22690.2</v>
      </c>
      <c r="I171">
        <f t="shared" si="6"/>
        <v>2025</v>
      </c>
      <c r="J171" t="str">
        <f t="shared" si="7"/>
        <v>PAT001-2025</v>
      </c>
      <c r="K171">
        <f t="shared" si="8"/>
        <v>112519</v>
      </c>
    </row>
    <row r="172" spans="1:11" x14ac:dyDescent="0.3">
      <c r="A172" t="s">
        <v>4</v>
      </c>
      <c r="B172" s="4">
        <v>45827</v>
      </c>
      <c r="C172" s="5">
        <v>6291.03</v>
      </c>
      <c r="I172">
        <f t="shared" si="6"/>
        <v>2025</v>
      </c>
      <c r="J172" t="str">
        <f t="shared" si="7"/>
        <v>PAT002-2025</v>
      </c>
      <c r="K172">
        <f t="shared" si="8"/>
        <v>19306.379999999997</v>
      </c>
    </row>
    <row r="173" spans="1:11" x14ac:dyDescent="0.3">
      <c r="A173" t="s">
        <v>7</v>
      </c>
      <c r="B173" s="4">
        <v>45827</v>
      </c>
      <c r="C173" s="5">
        <v>7025.75</v>
      </c>
      <c r="I173">
        <f t="shared" si="6"/>
        <v>2025</v>
      </c>
      <c r="J173" t="str">
        <f t="shared" si="7"/>
        <v>PAT005-2025</v>
      </c>
      <c r="K173">
        <f t="shared" si="8"/>
        <v>56396.6</v>
      </c>
    </row>
    <row r="174" spans="1:11" x14ac:dyDescent="0.3">
      <c r="A174" t="s">
        <v>8</v>
      </c>
      <c r="B174" s="4">
        <v>45827</v>
      </c>
      <c r="C174" s="5">
        <v>34099.699999999997</v>
      </c>
      <c r="I174">
        <f t="shared" si="6"/>
        <v>2025</v>
      </c>
      <c r="J174" t="str">
        <f t="shared" si="7"/>
        <v>PAT006-2025</v>
      </c>
      <c r="K174">
        <f t="shared" si="8"/>
        <v>43242.71</v>
      </c>
    </row>
    <row r="175" spans="1:11" x14ac:dyDescent="0.3">
      <c r="A175" t="s">
        <v>13</v>
      </c>
      <c r="B175" s="4">
        <v>45827</v>
      </c>
      <c r="C175" s="5">
        <v>14487</v>
      </c>
      <c r="I175">
        <f t="shared" si="6"/>
        <v>2025</v>
      </c>
      <c r="J175" t="str">
        <f t="shared" si="7"/>
        <v>PAT013-2025</v>
      </c>
      <c r="K175">
        <f t="shared" si="8"/>
        <v>43335.95</v>
      </c>
    </row>
    <row r="176" spans="1:11" x14ac:dyDescent="0.3">
      <c r="A176" t="s">
        <v>16</v>
      </c>
      <c r="B176" s="4">
        <v>45827</v>
      </c>
      <c r="C176" s="5">
        <v>719.8</v>
      </c>
      <c r="I176">
        <f t="shared" si="6"/>
        <v>2025</v>
      </c>
      <c r="J176" t="str">
        <f t="shared" si="7"/>
        <v>PAT016-2025</v>
      </c>
      <c r="K176">
        <f t="shared" si="8"/>
        <v>719.8</v>
      </c>
    </row>
    <row r="177" spans="1:11" x14ac:dyDescent="0.3">
      <c r="A177" t="s">
        <v>19</v>
      </c>
      <c r="B177" s="4">
        <v>45827</v>
      </c>
      <c r="C177" s="5">
        <v>1213.5</v>
      </c>
      <c r="I177">
        <f t="shared" si="6"/>
        <v>2025</v>
      </c>
      <c r="J177" t="str">
        <f t="shared" si="7"/>
        <v>PAT019-2025</v>
      </c>
      <c r="K177">
        <f t="shared" si="8"/>
        <v>1213.5</v>
      </c>
    </row>
    <row r="178" spans="1:11" x14ac:dyDescent="0.3">
      <c r="A178" t="s">
        <v>26</v>
      </c>
      <c r="B178" s="4">
        <v>45827</v>
      </c>
      <c r="C178" s="5">
        <v>23417</v>
      </c>
      <c r="I178">
        <f t="shared" si="6"/>
        <v>2025</v>
      </c>
      <c r="J178" t="str">
        <f t="shared" si="7"/>
        <v>PAT027-2025</v>
      </c>
      <c r="K178">
        <f t="shared" si="8"/>
        <v>33333.9</v>
      </c>
    </row>
    <row r="179" spans="1:11" x14ac:dyDescent="0.3">
      <c r="A179" t="s">
        <v>27</v>
      </c>
      <c r="B179" s="4">
        <v>45827</v>
      </c>
      <c r="C179" s="5">
        <v>844.2</v>
      </c>
      <c r="I179">
        <f t="shared" si="6"/>
        <v>2025</v>
      </c>
      <c r="J179" t="str">
        <f t="shared" si="7"/>
        <v>PAT029-2025</v>
      </c>
      <c r="K179">
        <f t="shared" si="8"/>
        <v>6755</v>
      </c>
    </row>
    <row r="180" spans="1:11" x14ac:dyDescent="0.3">
      <c r="A180" t="s">
        <v>32</v>
      </c>
      <c r="B180" s="4">
        <v>45827</v>
      </c>
      <c r="C180" s="5">
        <v>971.81</v>
      </c>
      <c r="I180">
        <f t="shared" si="6"/>
        <v>2025</v>
      </c>
      <c r="J180" t="str">
        <f t="shared" si="7"/>
        <v>PAT035-2025</v>
      </c>
      <c r="K180">
        <f t="shared" si="8"/>
        <v>2720.81</v>
      </c>
    </row>
    <row r="181" spans="1:11" x14ac:dyDescent="0.3">
      <c r="A181" t="s">
        <v>48</v>
      </c>
      <c r="B181" s="4">
        <v>45827</v>
      </c>
      <c r="C181" s="5">
        <v>37113.449999999997</v>
      </c>
      <c r="I181">
        <f t="shared" si="6"/>
        <v>2025</v>
      </c>
      <c r="J181" t="str">
        <f t="shared" si="7"/>
        <v>PAT052-2025</v>
      </c>
      <c r="K181">
        <f t="shared" si="8"/>
        <v>121326.19</v>
      </c>
    </row>
    <row r="182" spans="1:11" x14ac:dyDescent="0.3">
      <c r="A182" t="s">
        <v>57</v>
      </c>
      <c r="B182" s="4">
        <v>45827</v>
      </c>
      <c r="C182" s="5">
        <v>36011.1</v>
      </c>
      <c r="I182">
        <f t="shared" si="6"/>
        <v>2025</v>
      </c>
      <c r="J182" t="str">
        <f t="shared" si="7"/>
        <v>PAT064-2025</v>
      </c>
      <c r="K182">
        <f t="shared" si="8"/>
        <v>46094.909999999996</v>
      </c>
    </row>
    <row r="183" spans="1:11" x14ac:dyDescent="0.3">
      <c r="A183" t="s">
        <v>62</v>
      </c>
      <c r="B183" s="4">
        <v>45827</v>
      </c>
      <c r="C183" s="5">
        <v>940</v>
      </c>
      <c r="I183">
        <f t="shared" si="6"/>
        <v>2025</v>
      </c>
      <c r="J183" t="str">
        <f t="shared" si="7"/>
        <v>PAT071-2025</v>
      </c>
      <c r="K183">
        <f t="shared" si="8"/>
        <v>940</v>
      </c>
    </row>
    <row r="184" spans="1:11" x14ac:dyDescent="0.3">
      <c r="A184" t="s">
        <v>63</v>
      </c>
      <c r="B184" s="4">
        <v>45827</v>
      </c>
      <c r="C184" s="5">
        <v>1159.2</v>
      </c>
      <c r="I184">
        <f t="shared" si="6"/>
        <v>2025</v>
      </c>
      <c r="J184" t="str">
        <f t="shared" si="7"/>
        <v>PAT072-2025</v>
      </c>
      <c r="K184">
        <f t="shared" si="8"/>
        <v>1159.2</v>
      </c>
    </row>
    <row r="185" spans="1:11" x14ac:dyDescent="0.3">
      <c r="A185" t="s">
        <v>70</v>
      </c>
      <c r="B185" s="4">
        <v>45827</v>
      </c>
      <c r="C185" s="5">
        <v>39608.78</v>
      </c>
      <c r="I185">
        <f t="shared" si="6"/>
        <v>2025</v>
      </c>
      <c r="J185" t="str">
        <f t="shared" si="7"/>
        <v>PAT082-2025</v>
      </c>
      <c r="K185">
        <f t="shared" si="8"/>
        <v>93899.549999999988</v>
      </c>
    </row>
    <row r="186" spans="1:11" x14ac:dyDescent="0.3">
      <c r="A186" t="s">
        <v>82</v>
      </c>
      <c r="B186" s="4">
        <v>45827</v>
      </c>
      <c r="C186" s="5">
        <v>5123.2</v>
      </c>
      <c r="I186">
        <f t="shared" si="6"/>
        <v>2025</v>
      </c>
      <c r="J186" t="str">
        <f t="shared" si="7"/>
        <v>PAT099-2025</v>
      </c>
      <c r="K186">
        <f t="shared" si="8"/>
        <v>30683.85</v>
      </c>
    </row>
    <row r="187" spans="1:11" x14ac:dyDescent="0.3">
      <c r="A187" t="s">
        <v>83</v>
      </c>
      <c r="B187" s="4">
        <v>45827</v>
      </c>
      <c r="C187" s="5">
        <v>14554.2</v>
      </c>
      <c r="I187">
        <f t="shared" si="6"/>
        <v>2025</v>
      </c>
      <c r="J187" t="str">
        <f t="shared" si="7"/>
        <v>PAT100-2025</v>
      </c>
      <c r="K187">
        <f t="shared" si="8"/>
        <v>14554.2</v>
      </c>
    </row>
    <row r="188" spans="1:11" x14ac:dyDescent="0.3">
      <c r="A188" t="s">
        <v>91</v>
      </c>
      <c r="B188" s="4">
        <v>45827</v>
      </c>
      <c r="C188" s="5">
        <v>34739.5</v>
      </c>
      <c r="I188">
        <f t="shared" si="6"/>
        <v>2025</v>
      </c>
      <c r="J188" t="str">
        <f t="shared" si="7"/>
        <v>PAT110-2025</v>
      </c>
      <c r="K188">
        <f t="shared" si="8"/>
        <v>41306.449999999997</v>
      </c>
    </row>
    <row r="189" spans="1:11" x14ac:dyDescent="0.3">
      <c r="A189" t="s">
        <v>108</v>
      </c>
      <c r="B189" s="4">
        <v>45827</v>
      </c>
      <c r="C189" s="5">
        <v>16578</v>
      </c>
      <c r="I189">
        <f t="shared" si="6"/>
        <v>2025</v>
      </c>
      <c r="J189" t="str">
        <f t="shared" si="7"/>
        <v>PAT129-2025</v>
      </c>
      <c r="K189">
        <f t="shared" si="8"/>
        <v>16578</v>
      </c>
    </row>
    <row r="190" spans="1:11" x14ac:dyDescent="0.3">
      <c r="A190" t="s">
        <v>109</v>
      </c>
      <c r="B190" s="4">
        <v>45827</v>
      </c>
      <c r="C190" s="5">
        <v>4580.1000000000004</v>
      </c>
      <c r="I190">
        <f t="shared" si="6"/>
        <v>2025</v>
      </c>
      <c r="J190" t="str">
        <f t="shared" si="7"/>
        <v>PAT130-2025</v>
      </c>
      <c r="K190">
        <f t="shared" si="8"/>
        <v>8055.02</v>
      </c>
    </row>
    <row r="191" spans="1:11" x14ac:dyDescent="0.3">
      <c r="A191" t="s">
        <v>110</v>
      </c>
      <c r="B191" s="4">
        <v>45827</v>
      </c>
      <c r="C191" s="5">
        <v>1466.9</v>
      </c>
      <c r="I191">
        <f t="shared" si="6"/>
        <v>2025</v>
      </c>
      <c r="J191" t="str">
        <f t="shared" si="7"/>
        <v>PAT131-2025</v>
      </c>
      <c r="K191">
        <f t="shared" si="8"/>
        <v>1466.9</v>
      </c>
    </row>
    <row r="192" spans="1:11" x14ac:dyDescent="0.3">
      <c r="A192" t="s">
        <v>112</v>
      </c>
      <c r="B192" s="4">
        <v>45827</v>
      </c>
      <c r="C192" s="5">
        <v>28799</v>
      </c>
      <c r="I192">
        <f t="shared" si="6"/>
        <v>2025</v>
      </c>
      <c r="J192" t="str">
        <f t="shared" si="7"/>
        <v>PAT133-2025</v>
      </c>
      <c r="K192">
        <f t="shared" si="8"/>
        <v>28799</v>
      </c>
    </row>
    <row r="193" spans="1:11" x14ac:dyDescent="0.3">
      <c r="A193" t="s">
        <v>120</v>
      </c>
      <c r="B193" s="4">
        <v>45827</v>
      </c>
      <c r="C193" s="5">
        <v>1497.5</v>
      </c>
      <c r="I193">
        <f t="shared" si="6"/>
        <v>2025</v>
      </c>
      <c r="J193" t="str">
        <f t="shared" si="7"/>
        <v>PAT141-2025</v>
      </c>
      <c r="K193">
        <f t="shared" si="8"/>
        <v>1497.5</v>
      </c>
    </row>
    <row r="194" spans="1:11" x14ac:dyDescent="0.3">
      <c r="A194" t="s">
        <v>121</v>
      </c>
      <c r="B194" s="4">
        <v>45827</v>
      </c>
      <c r="C194" s="5">
        <v>11676.7</v>
      </c>
      <c r="I194">
        <f t="shared" si="6"/>
        <v>2025</v>
      </c>
      <c r="J194" t="str">
        <f t="shared" si="7"/>
        <v>PAT142-2025</v>
      </c>
      <c r="K194">
        <f t="shared" si="8"/>
        <v>22507.32</v>
      </c>
    </row>
    <row r="195" spans="1:11" x14ac:dyDescent="0.3">
      <c r="A195" t="s">
        <v>123</v>
      </c>
      <c r="B195" s="4">
        <v>45827</v>
      </c>
      <c r="C195" s="5">
        <v>29356.55</v>
      </c>
      <c r="I195">
        <f t="shared" ref="I195:I258" si="9">IF(B195="","",YEAR(B195))</f>
        <v>2025</v>
      </c>
      <c r="J195" t="str">
        <f t="shared" ref="J195:J258" si="10">IF(B195="","",A195&amp;"-"&amp;YEAR(B195))</f>
        <v>PAT144-2025</v>
      </c>
      <c r="K195">
        <f t="shared" ref="K195:K258" si="11">IF(B195="","",SUMIFS($C$2:$C$271,$A$2:$A$271,A195,$I$2:$I$271,I195))</f>
        <v>29356.55</v>
      </c>
    </row>
    <row r="196" spans="1:11" x14ac:dyDescent="0.3">
      <c r="A196" t="s">
        <v>126</v>
      </c>
      <c r="B196" s="4">
        <v>45827</v>
      </c>
      <c r="C196" s="5">
        <v>5390.9</v>
      </c>
      <c r="I196">
        <f t="shared" si="9"/>
        <v>2025</v>
      </c>
      <c r="J196" t="str">
        <f t="shared" si="10"/>
        <v>PAT148-2025</v>
      </c>
      <c r="K196">
        <f t="shared" si="11"/>
        <v>14796.529999999999</v>
      </c>
    </row>
    <row r="197" spans="1:11" x14ac:dyDescent="0.3">
      <c r="A197" t="s">
        <v>128</v>
      </c>
      <c r="B197" s="4">
        <v>45827</v>
      </c>
      <c r="C197" s="5">
        <v>12001.5</v>
      </c>
      <c r="I197">
        <f t="shared" si="9"/>
        <v>2025</v>
      </c>
      <c r="J197" t="str">
        <f t="shared" si="10"/>
        <v>PAT150-2025</v>
      </c>
      <c r="K197">
        <f t="shared" si="11"/>
        <v>12001.5</v>
      </c>
    </row>
    <row r="198" spans="1:11" x14ac:dyDescent="0.3">
      <c r="A198" t="s">
        <v>129</v>
      </c>
      <c r="B198" s="4">
        <v>45827</v>
      </c>
      <c r="C198" s="5">
        <v>22071.25</v>
      </c>
      <c r="I198">
        <f t="shared" si="9"/>
        <v>2025</v>
      </c>
      <c r="J198" t="str">
        <f t="shared" si="10"/>
        <v>PAT151-2025</v>
      </c>
      <c r="K198">
        <f t="shared" si="11"/>
        <v>22071.25</v>
      </c>
    </row>
    <row r="199" spans="1:11" x14ac:dyDescent="0.3">
      <c r="A199" t="s">
        <v>130</v>
      </c>
      <c r="B199" s="4">
        <v>45827</v>
      </c>
      <c r="C199" s="5">
        <v>818.4</v>
      </c>
      <c r="I199">
        <f t="shared" si="9"/>
        <v>2025</v>
      </c>
      <c r="J199" t="str">
        <f t="shared" si="10"/>
        <v>PAT152-2025</v>
      </c>
      <c r="K199">
        <f t="shared" si="11"/>
        <v>1628.1100000000001</v>
      </c>
    </row>
    <row r="200" spans="1:11" x14ac:dyDescent="0.3">
      <c r="A200" t="s">
        <v>60</v>
      </c>
      <c r="B200" s="4">
        <v>45840</v>
      </c>
      <c r="C200" s="5">
        <v>29400</v>
      </c>
      <c r="I200">
        <f t="shared" si="9"/>
        <v>2025</v>
      </c>
      <c r="J200" t="str">
        <f t="shared" si="10"/>
        <v>PAT068-2025</v>
      </c>
      <c r="K200">
        <f t="shared" si="11"/>
        <v>29400</v>
      </c>
    </row>
    <row r="201" spans="1:11" x14ac:dyDescent="0.3">
      <c r="A201" t="s">
        <v>6</v>
      </c>
      <c r="B201" s="4">
        <v>45845</v>
      </c>
      <c r="C201" s="5">
        <v>29400</v>
      </c>
      <c r="I201">
        <f t="shared" si="9"/>
        <v>2025</v>
      </c>
      <c r="J201" t="str">
        <f t="shared" si="10"/>
        <v>PAT004-2025</v>
      </c>
      <c r="K201">
        <f t="shared" si="11"/>
        <v>116506.85</v>
      </c>
    </row>
    <row r="202" spans="1:11" x14ac:dyDescent="0.3">
      <c r="A202" t="s">
        <v>4</v>
      </c>
      <c r="B202" s="4">
        <v>45909</v>
      </c>
      <c r="C202" s="5">
        <v>1516.65</v>
      </c>
      <c r="I202">
        <f t="shared" si="9"/>
        <v>2025</v>
      </c>
      <c r="J202" t="str">
        <f t="shared" si="10"/>
        <v>PAT002-2025</v>
      </c>
      <c r="K202">
        <f t="shared" si="11"/>
        <v>19306.379999999997</v>
      </c>
    </row>
    <row r="203" spans="1:11" x14ac:dyDescent="0.3">
      <c r="A203" t="s">
        <v>9</v>
      </c>
      <c r="B203" s="4">
        <v>45909</v>
      </c>
      <c r="C203" s="5">
        <v>9199.65</v>
      </c>
      <c r="I203">
        <f t="shared" si="9"/>
        <v>2025</v>
      </c>
      <c r="J203" t="str">
        <f t="shared" si="10"/>
        <v>PAT007-2025</v>
      </c>
      <c r="K203">
        <f t="shared" si="11"/>
        <v>115515.27</v>
      </c>
    </row>
    <row r="204" spans="1:11" x14ac:dyDescent="0.3">
      <c r="A204" t="s">
        <v>11</v>
      </c>
      <c r="B204" s="4">
        <v>45909</v>
      </c>
      <c r="C204" s="5">
        <v>2444.5500000000002</v>
      </c>
      <c r="I204">
        <f t="shared" si="9"/>
        <v>2025</v>
      </c>
      <c r="J204" t="str">
        <f t="shared" si="10"/>
        <v>PAT010-2025</v>
      </c>
      <c r="K204">
        <f t="shared" si="11"/>
        <v>2444.5500000000002</v>
      </c>
    </row>
    <row r="205" spans="1:11" x14ac:dyDescent="0.3">
      <c r="A205" t="s">
        <v>26</v>
      </c>
      <c r="B205" s="4">
        <v>45909</v>
      </c>
      <c r="C205" s="5">
        <v>0</v>
      </c>
      <c r="I205">
        <f t="shared" si="9"/>
        <v>2025</v>
      </c>
      <c r="J205" t="str">
        <f t="shared" si="10"/>
        <v>PAT027-2025</v>
      </c>
      <c r="K205">
        <f t="shared" si="11"/>
        <v>33333.9</v>
      </c>
    </row>
    <row r="206" spans="1:11" x14ac:dyDescent="0.3">
      <c r="A206" t="s">
        <v>27</v>
      </c>
      <c r="B206" s="4">
        <v>45909</v>
      </c>
      <c r="C206" s="5">
        <v>5910.8</v>
      </c>
      <c r="I206">
        <f t="shared" si="9"/>
        <v>2025</v>
      </c>
      <c r="J206" t="str">
        <f t="shared" si="10"/>
        <v>PAT029-2025</v>
      </c>
      <c r="K206">
        <f t="shared" si="11"/>
        <v>6755</v>
      </c>
    </row>
    <row r="207" spans="1:11" x14ac:dyDescent="0.3">
      <c r="A207" t="s">
        <v>28</v>
      </c>
      <c r="B207" s="4">
        <v>45909</v>
      </c>
      <c r="C207" s="5">
        <v>2235.85</v>
      </c>
      <c r="I207">
        <f t="shared" si="9"/>
        <v>2025</v>
      </c>
      <c r="J207" t="str">
        <f t="shared" si="10"/>
        <v>PAT030-2025</v>
      </c>
      <c r="K207">
        <f t="shared" si="11"/>
        <v>2235.85</v>
      </c>
    </row>
    <row r="208" spans="1:11" x14ac:dyDescent="0.3">
      <c r="A208" t="s">
        <v>32</v>
      </c>
      <c r="B208" s="4">
        <v>45909</v>
      </c>
      <c r="C208" s="5">
        <v>1749</v>
      </c>
      <c r="I208">
        <f t="shared" si="9"/>
        <v>2025</v>
      </c>
      <c r="J208" t="str">
        <f t="shared" si="10"/>
        <v>PAT035-2025</v>
      </c>
      <c r="K208">
        <f t="shared" si="11"/>
        <v>2720.81</v>
      </c>
    </row>
    <row r="209" spans="1:11" x14ac:dyDescent="0.3">
      <c r="A209" t="s">
        <v>54</v>
      </c>
      <c r="B209" s="4">
        <v>45909</v>
      </c>
      <c r="C209" s="5">
        <v>2057.8000000000002</v>
      </c>
      <c r="I209">
        <f t="shared" si="9"/>
        <v>2025</v>
      </c>
      <c r="J209" t="str">
        <f t="shared" si="10"/>
        <v>PAT060-2025</v>
      </c>
      <c r="K209">
        <f t="shared" si="11"/>
        <v>2057.8000000000002</v>
      </c>
    </row>
    <row r="210" spans="1:11" x14ac:dyDescent="0.3">
      <c r="A210" t="s">
        <v>55</v>
      </c>
      <c r="B210" s="4">
        <v>45909</v>
      </c>
      <c r="C210" s="5">
        <v>522.54999999999995</v>
      </c>
      <c r="I210">
        <f t="shared" si="9"/>
        <v>2025</v>
      </c>
      <c r="J210" t="str">
        <f t="shared" si="10"/>
        <v>PAT061-2025</v>
      </c>
      <c r="K210">
        <f t="shared" si="11"/>
        <v>1029.1500000000001</v>
      </c>
    </row>
    <row r="211" spans="1:11" x14ac:dyDescent="0.3">
      <c r="A211" t="s">
        <v>64</v>
      </c>
      <c r="B211" s="4">
        <v>45909</v>
      </c>
      <c r="C211" s="5">
        <v>3048.16</v>
      </c>
      <c r="I211">
        <f t="shared" si="9"/>
        <v>2025</v>
      </c>
      <c r="J211" t="str">
        <f t="shared" si="10"/>
        <v>PAT073-2025</v>
      </c>
      <c r="K211">
        <f t="shared" si="11"/>
        <v>3048.16</v>
      </c>
    </row>
    <row r="212" spans="1:11" x14ac:dyDescent="0.3">
      <c r="A212" t="s">
        <v>70</v>
      </c>
      <c r="B212" s="4">
        <v>45909</v>
      </c>
      <c r="C212" s="5">
        <v>186</v>
      </c>
      <c r="I212">
        <f t="shared" si="9"/>
        <v>2025</v>
      </c>
      <c r="J212" t="str">
        <f t="shared" si="10"/>
        <v>PAT082-2025</v>
      </c>
      <c r="K212">
        <f t="shared" si="11"/>
        <v>93899.549999999988</v>
      </c>
    </row>
    <row r="213" spans="1:11" x14ac:dyDescent="0.3">
      <c r="A213" t="s">
        <v>79</v>
      </c>
      <c r="B213" s="4">
        <v>45909</v>
      </c>
      <c r="C213" s="5">
        <v>1540.2</v>
      </c>
      <c r="I213">
        <f t="shared" si="9"/>
        <v>2025</v>
      </c>
      <c r="J213" t="str">
        <f t="shared" si="10"/>
        <v>PAT093-2025</v>
      </c>
      <c r="K213">
        <f t="shared" si="11"/>
        <v>6330.84</v>
      </c>
    </row>
    <row r="214" spans="1:11" x14ac:dyDescent="0.3">
      <c r="A214" t="s">
        <v>82</v>
      </c>
      <c r="B214" s="4">
        <v>45909</v>
      </c>
      <c r="C214" s="5">
        <v>8860.65</v>
      </c>
      <c r="I214">
        <f t="shared" si="9"/>
        <v>2025</v>
      </c>
      <c r="J214" t="str">
        <f t="shared" si="10"/>
        <v>PAT099-2025</v>
      </c>
      <c r="K214">
        <f t="shared" si="11"/>
        <v>30683.85</v>
      </c>
    </row>
    <row r="215" spans="1:11" x14ac:dyDescent="0.3">
      <c r="A215" t="s">
        <v>91</v>
      </c>
      <c r="B215" s="4">
        <v>45909</v>
      </c>
      <c r="C215" s="5">
        <v>6566.95</v>
      </c>
      <c r="I215">
        <f t="shared" si="9"/>
        <v>2025</v>
      </c>
      <c r="J215" t="str">
        <f t="shared" si="10"/>
        <v>PAT110-2025</v>
      </c>
      <c r="K215">
        <f t="shared" si="11"/>
        <v>41306.449999999997</v>
      </c>
    </row>
    <row r="216" spans="1:11" x14ac:dyDescent="0.3">
      <c r="A216" t="s">
        <v>93</v>
      </c>
      <c r="B216" s="4">
        <v>45909</v>
      </c>
      <c r="C216" s="5">
        <v>78.45</v>
      </c>
      <c r="I216">
        <f t="shared" si="9"/>
        <v>2025</v>
      </c>
      <c r="J216" t="str">
        <f t="shared" si="10"/>
        <v>PAT112-2025</v>
      </c>
      <c r="K216">
        <f t="shared" si="11"/>
        <v>78.45</v>
      </c>
    </row>
    <row r="217" spans="1:11" x14ac:dyDescent="0.3">
      <c r="A217" t="s">
        <v>96</v>
      </c>
      <c r="B217" s="4">
        <v>45909</v>
      </c>
      <c r="C217" s="5">
        <v>586.75</v>
      </c>
      <c r="I217">
        <f t="shared" si="9"/>
        <v>2025</v>
      </c>
      <c r="J217" t="str">
        <f t="shared" si="10"/>
        <v>PAT115-2025</v>
      </c>
      <c r="K217">
        <f t="shared" si="11"/>
        <v>1621.75</v>
      </c>
    </row>
    <row r="218" spans="1:11" x14ac:dyDescent="0.3">
      <c r="A218" t="s">
        <v>114</v>
      </c>
      <c r="B218" s="4">
        <v>45909</v>
      </c>
      <c r="C218" s="5">
        <v>865</v>
      </c>
      <c r="I218">
        <f t="shared" si="9"/>
        <v>2025</v>
      </c>
      <c r="J218" t="str">
        <f t="shared" si="10"/>
        <v>PAT135-2025</v>
      </c>
      <c r="K218">
        <f t="shared" si="11"/>
        <v>865</v>
      </c>
    </row>
    <row r="219" spans="1:11" x14ac:dyDescent="0.3">
      <c r="A219" t="s">
        <v>116</v>
      </c>
      <c r="B219" s="4">
        <v>45909</v>
      </c>
      <c r="C219" s="5">
        <v>1008.9</v>
      </c>
      <c r="I219">
        <f t="shared" si="9"/>
        <v>2025</v>
      </c>
      <c r="J219" t="str">
        <f t="shared" si="10"/>
        <v>PAT137-2025</v>
      </c>
      <c r="K219">
        <f t="shared" si="11"/>
        <v>1008.9</v>
      </c>
    </row>
    <row r="220" spans="1:11" x14ac:dyDescent="0.3">
      <c r="A220" t="s">
        <v>126</v>
      </c>
      <c r="B220" s="4">
        <v>45909</v>
      </c>
      <c r="C220" s="5">
        <v>1880</v>
      </c>
      <c r="I220">
        <f t="shared" si="9"/>
        <v>2025</v>
      </c>
      <c r="J220" t="str">
        <f t="shared" si="10"/>
        <v>PAT148-2025</v>
      </c>
      <c r="K220">
        <f t="shared" si="11"/>
        <v>14796.529999999999</v>
      </c>
    </row>
    <row r="221" spans="1:11" x14ac:dyDescent="0.3">
      <c r="A221" t="s">
        <v>6</v>
      </c>
      <c r="B221" s="4">
        <v>45924</v>
      </c>
      <c r="C221" s="5">
        <v>17874.5</v>
      </c>
      <c r="I221">
        <f t="shared" si="9"/>
        <v>2025</v>
      </c>
      <c r="J221" t="str">
        <f t="shared" si="10"/>
        <v>PAT004-2025</v>
      </c>
      <c r="K221">
        <f t="shared" si="11"/>
        <v>116506.85</v>
      </c>
    </row>
    <row r="222" spans="1:11" x14ac:dyDescent="0.3">
      <c r="A222" t="s">
        <v>80</v>
      </c>
      <c r="B222" s="4">
        <v>45929</v>
      </c>
      <c r="C222" s="5">
        <v>33748.550000000003</v>
      </c>
      <c r="I222">
        <f t="shared" si="9"/>
        <v>2025</v>
      </c>
      <c r="J222" t="str">
        <f t="shared" si="10"/>
        <v>PAT095-2025</v>
      </c>
      <c r="K222">
        <f t="shared" si="11"/>
        <v>162527.54999999999</v>
      </c>
    </row>
    <row r="223" spans="1:11" x14ac:dyDescent="0.3">
      <c r="A223" t="s">
        <v>9</v>
      </c>
      <c r="B223" s="4">
        <v>45936</v>
      </c>
      <c r="C223" s="5">
        <v>94078.399999999994</v>
      </c>
      <c r="I223">
        <f t="shared" si="9"/>
        <v>2025</v>
      </c>
      <c r="J223" t="str">
        <f t="shared" si="10"/>
        <v>PAT007-2025</v>
      </c>
      <c r="K223">
        <f t="shared" si="11"/>
        <v>115515.27</v>
      </c>
    </row>
    <row r="224" spans="1:11" x14ac:dyDescent="0.3">
      <c r="A224" t="s">
        <v>47</v>
      </c>
      <c r="B224" s="4">
        <v>45937</v>
      </c>
      <c r="C224" s="5">
        <v>19800</v>
      </c>
      <c r="I224">
        <f t="shared" si="9"/>
        <v>2025</v>
      </c>
      <c r="J224" t="str">
        <f t="shared" si="10"/>
        <v>PAT051-2025</v>
      </c>
      <c r="K224">
        <f t="shared" si="11"/>
        <v>19800</v>
      </c>
    </row>
    <row r="225" spans="1:11" x14ac:dyDescent="0.3">
      <c r="A225" t="s">
        <v>75</v>
      </c>
      <c r="B225" s="4">
        <v>45937</v>
      </c>
      <c r="C225" s="5">
        <v>19800</v>
      </c>
      <c r="I225">
        <f t="shared" si="9"/>
        <v>2025</v>
      </c>
      <c r="J225" t="str">
        <f t="shared" si="10"/>
        <v>PAT087-2025</v>
      </c>
      <c r="K225">
        <f t="shared" si="11"/>
        <v>19800</v>
      </c>
    </row>
    <row r="226" spans="1:11" x14ac:dyDescent="0.3">
      <c r="A226" t="s">
        <v>104</v>
      </c>
      <c r="B226" s="4">
        <v>45937</v>
      </c>
      <c r="C226" s="5">
        <v>1740.41</v>
      </c>
      <c r="I226">
        <f t="shared" si="9"/>
        <v>2025</v>
      </c>
      <c r="J226" t="str">
        <f t="shared" si="10"/>
        <v>PAT125-2025</v>
      </c>
      <c r="K226">
        <f t="shared" si="11"/>
        <v>1740.41</v>
      </c>
    </row>
    <row r="227" spans="1:11" x14ac:dyDescent="0.3">
      <c r="A227" t="s">
        <v>7</v>
      </c>
      <c r="B227" s="4">
        <v>45950</v>
      </c>
      <c r="C227" s="5">
        <v>620</v>
      </c>
      <c r="I227">
        <f t="shared" si="9"/>
        <v>2025</v>
      </c>
      <c r="J227" t="str">
        <f t="shared" si="10"/>
        <v>PAT005-2025</v>
      </c>
      <c r="K227">
        <f t="shared" si="11"/>
        <v>56396.6</v>
      </c>
    </row>
    <row r="228" spans="1:11" x14ac:dyDescent="0.3">
      <c r="A228" t="s">
        <v>4</v>
      </c>
      <c r="B228" s="4">
        <v>45983</v>
      </c>
      <c r="C228" s="5">
        <v>6823.25</v>
      </c>
      <c r="I228">
        <f t="shared" si="9"/>
        <v>2025</v>
      </c>
      <c r="J228" t="str">
        <f t="shared" si="10"/>
        <v>PAT002-2025</v>
      </c>
      <c r="K228">
        <f t="shared" si="11"/>
        <v>19306.379999999997</v>
      </c>
    </row>
    <row r="229" spans="1:11" x14ac:dyDescent="0.3">
      <c r="A229" t="s">
        <v>6</v>
      </c>
      <c r="B229" s="4">
        <v>45983</v>
      </c>
      <c r="C229" s="5">
        <v>61906.65</v>
      </c>
      <c r="I229">
        <f t="shared" si="9"/>
        <v>2025</v>
      </c>
      <c r="J229" t="str">
        <f t="shared" si="10"/>
        <v>PAT004-2025</v>
      </c>
      <c r="K229">
        <f t="shared" si="11"/>
        <v>116506.85</v>
      </c>
    </row>
    <row r="230" spans="1:11" x14ac:dyDescent="0.3">
      <c r="A230" t="s">
        <v>7</v>
      </c>
      <c r="B230" s="4">
        <v>45983</v>
      </c>
      <c r="C230" s="5">
        <v>11672.56</v>
      </c>
      <c r="I230">
        <f t="shared" si="9"/>
        <v>2025</v>
      </c>
      <c r="J230" t="str">
        <f t="shared" si="10"/>
        <v>PAT005-2025</v>
      </c>
      <c r="K230">
        <f t="shared" si="11"/>
        <v>56396.6</v>
      </c>
    </row>
    <row r="231" spans="1:11" x14ac:dyDescent="0.3">
      <c r="A231" t="s">
        <v>8</v>
      </c>
      <c r="B231" s="4">
        <v>45983</v>
      </c>
      <c r="C231" s="5">
        <v>5530.05</v>
      </c>
      <c r="I231">
        <f t="shared" si="9"/>
        <v>2025</v>
      </c>
      <c r="J231" t="str">
        <f t="shared" si="10"/>
        <v>PAT006-2025</v>
      </c>
      <c r="K231">
        <f t="shared" si="11"/>
        <v>43242.71</v>
      </c>
    </row>
    <row r="232" spans="1:11" x14ac:dyDescent="0.3">
      <c r="A232" t="s">
        <v>9</v>
      </c>
      <c r="B232" s="4">
        <v>45983</v>
      </c>
      <c r="C232" s="5">
        <v>1354.55</v>
      </c>
      <c r="I232">
        <f t="shared" si="9"/>
        <v>2025</v>
      </c>
      <c r="J232" t="str">
        <f t="shared" si="10"/>
        <v>PAT007-2025</v>
      </c>
      <c r="K232">
        <f t="shared" si="11"/>
        <v>115515.27</v>
      </c>
    </row>
    <row r="233" spans="1:11" x14ac:dyDescent="0.3">
      <c r="A233" t="s">
        <v>13</v>
      </c>
      <c r="B233" s="4">
        <v>45983</v>
      </c>
      <c r="C233" s="5">
        <v>28848.95</v>
      </c>
      <c r="I233">
        <f t="shared" si="9"/>
        <v>2025</v>
      </c>
      <c r="J233" t="str">
        <f t="shared" si="10"/>
        <v>PAT013-2025</v>
      </c>
      <c r="K233">
        <f t="shared" si="11"/>
        <v>43335.95</v>
      </c>
    </row>
    <row r="234" spans="1:11" x14ac:dyDescent="0.3">
      <c r="A234" t="s">
        <v>30</v>
      </c>
      <c r="B234" s="4">
        <v>45983</v>
      </c>
      <c r="C234" s="5">
        <v>767.97</v>
      </c>
      <c r="I234">
        <f t="shared" si="9"/>
        <v>2025</v>
      </c>
      <c r="J234" t="str">
        <f t="shared" si="10"/>
        <v>PAT033-2025</v>
      </c>
      <c r="K234">
        <f t="shared" si="11"/>
        <v>767.97</v>
      </c>
    </row>
    <row r="235" spans="1:11" x14ac:dyDescent="0.3">
      <c r="A235" t="s">
        <v>48</v>
      </c>
      <c r="B235" s="4">
        <v>45983</v>
      </c>
      <c r="C235" s="5">
        <v>51445.75</v>
      </c>
      <c r="I235">
        <f t="shared" si="9"/>
        <v>2025</v>
      </c>
      <c r="J235" t="str">
        <f t="shared" si="10"/>
        <v>PAT052-2025</v>
      </c>
      <c r="K235">
        <f t="shared" si="11"/>
        <v>121326.19</v>
      </c>
    </row>
    <row r="236" spans="1:11" x14ac:dyDescent="0.3">
      <c r="A236" t="s">
        <v>70</v>
      </c>
      <c r="B236" s="4">
        <v>45983</v>
      </c>
      <c r="C236" s="5">
        <v>22167.85</v>
      </c>
      <c r="I236">
        <f t="shared" si="9"/>
        <v>2025</v>
      </c>
      <c r="J236" t="str">
        <f t="shared" si="10"/>
        <v>PAT082-2025</v>
      </c>
      <c r="K236">
        <f t="shared" si="11"/>
        <v>93899.549999999988</v>
      </c>
    </row>
    <row r="237" spans="1:11" x14ac:dyDescent="0.3">
      <c r="A237" t="s">
        <v>88</v>
      </c>
      <c r="B237" s="4">
        <v>45983</v>
      </c>
      <c r="C237" s="5">
        <v>64503.4</v>
      </c>
      <c r="I237">
        <f t="shared" si="9"/>
        <v>2025</v>
      </c>
      <c r="J237" t="str">
        <f t="shared" si="10"/>
        <v>PAT107-2025</v>
      </c>
      <c r="K237">
        <f t="shared" si="11"/>
        <v>64503.4</v>
      </c>
    </row>
    <row r="238" spans="1:11" x14ac:dyDescent="0.3">
      <c r="A238" t="s">
        <v>100</v>
      </c>
      <c r="B238" s="4">
        <v>45983</v>
      </c>
      <c r="C238" s="5">
        <v>16977.25</v>
      </c>
      <c r="I238">
        <f t="shared" si="9"/>
        <v>2025</v>
      </c>
      <c r="J238" t="str">
        <f t="shared" si="10"/>
        <v>PAT119-2025</v>
      </c>
      <c r="K238">
        <f t="shared" si="11"/>
        <v>30277.75</v>
      </c>
    </row>
    <row r="239" spans="1:11" x14ac:dyDescent="0.3">
      <c r="A239" t="s">
        <v>109</v>
      </c>
      <c r="B239" s="4">
        <v>45983</v>
      </c>
      <c r="C239" s="5">
        <v>2489.8200000000002</v>
      </c>
      <c r="I239">
        <f t="shared" si="9"/>
        <v>2025</v>
      </c>
      <c r="J239" t="str">
        <f t="shared" si="10"/>
        <v>PAT130-2025</v>
      </c>
      <c r="K239">
        <f t="shared" si="11"/>
        <v>8055.02</v>
      </c>
    </row>
    <row r="240" spans="1:11" x14ac:dyDescent="0.3">
      <c r="A240" t="s">
        <v>118</v>
      </c>
      <c r="B240" s="4">
        <v>45983</v>
      </c>
      <c r="C240" s="5">
        <v>66939.25</v>
      </c>
      <c r="I240">
        <f t="shared" si="9"/>
        <v>2025</v>
      </c>
      <c r="J240" t="str">
        <f t="shared" si="10"/>
        <v>PAT139-2025</v>
      </c>
      <c r="K240">
        <f t="shared" si="11"/>
        <v>66939.25</v>
      </c>
    </row>
    <row r="241" spans="1:11" x14ac:dyDescent="0.3">
      <c r="A241" t="s">
        <v>133</v>
      </c>
      <c r="B241" s="4">
        <v>45983</v>
      </c>
      <c r="C241" s="5">
        <v>29875.63</v>
      </c>
      <c r="I241">
        <f t="shared" si="9"/>
        <v>2025</v>
      </c>
      <c r="J241" t="str">
        <f t="shared" si="10"/>
        <v>PAT156-2025</v>
      </c>
      <c r="K241">
        <f t="shared" si="11"/>
        <v>29875.63</v>
      </c>
    </row>
    <row r="242" spans="1:11" x14ac:dyDescent="0.3">
      <c r="A242" t="s">
        <v>70</v>
      </c>
      <c r="B242" s="4">
        <v>45984</v>
      </c>
      <c r="C242" s="5">
        <v>28.5</v>
      </c>
      <c r="I242">
        <f t="shared" si="9"/>
        <v>2025</v>
      </c>
      <c r="J242" t="str">
        <f t="shared" si="10"/>
        <v>PAT082-2025</v>
      </c>
      <c r="K242">
        <f t="shared" si="11"/>
        <v>93899.549999999988</v>
      </c>
    </row>
    <row r="243" spans="1:11" x14ac:dyDescent="0.3">
      <c r="A243" t="s">
        <v>65</v>
      </c>
      <c r="B243" s="4">
        <v>45992</v>
      </c>
      <c r="C243" s="5">
        <v>75780</v>
      </c>
      <c r="I243">
        <f t="shared" si="9"/>
        <v>2025</v>
      </c>
      <c r="J243" t="str">
        <f t="shared" si="10"/>
        <v>PAT076-2025</v>
      </c>
      <c r="K243">
        <f t="shared" si="11"/>
        <v>75780</v>
      </c>
    </row>
    <row r="244" spans="1:11" x14ac:dyDescent="0.3">
      <c r="A244" t="s">
        <v>97</v>
      </c>
      <c r="B244" s="4">
        <v>45992</v>
      </c>
      <c r="C244" s="5">
        <v>75780</v>
      </c>
      <c r="I244">
        <f t="shared" si="9"/>
        <v>2025</v>
      </c>
      <c r="J244" t="str">
        <f t="shared" si="10"/>
        <v>PAT116-2025</v>
      </c>
      <c r="K244">
        <f t="shared" si="11"/>
        <v>75780</v>
      </c>
    </row>
    <row r="245" spans="1:11" x14ac:dyDescent="0.3">
      <c r="A245" t="s">
        <v>101</v>
      </c>
      <c r="B245" s="4">
        <v>45992</v>
      </c>
      <c r="C245" s="5">
        <v>75780</v>
      </c>
      <c r="I245">
        <f t="shared" si="9"/>
        <v>2025</v>
      </c>
      <c r="J245" t="str">
        <f t="shared" si="10"/>
        <v>PAT121-2025</v>
      </c>
      <c r="K245">
        <f t="shared" si="11"/>
        <v>75780</v>
      </c>
    </row>
    <row r="246" spans="1:11" x14ac:dyDescent="0.3">
      <c r="A246" t="s">
        <v>102</v>
      </c>
      <c r="B246" s="4">
        <v>45992</v>
      </c>
      <c r="C246" s="5">
        <v>34111.25</v>
      </c>
      <c r="I246">
        <f t="shared" si="9"/>
        <v>2025</v>
      </c>
      <c r="J246" t="str">
        <f t="shared" si="10"/>
        <v>PAT122-2025</v>
      </c>
      <c r="K246">
        <f t="shared" si="11"/>
        <v>34111.25</v>
      </c>
    </row>
    <row r="247" spans="1:11" x14ac:dyDescent="0.3">
      <c r="A247" t="s">
        <v>26</v>
      </c>
      <c r="B247" s="4">
        <v>46006</v>
      </c>
      <c r="C247" s="5">
        <v>4856.6000000000004</v>
      </c>
      <c r="I247">
        <f t="shared" si="9"/>
        <v>2025</v>
      </c>
      <c r="J247" t="str">
        <f t="shared" si="10"/>
        <v>PAT027-2025</v>
      </c>
      <c r="K247">
        <f t="shared" si="11"/>
        <v>33333.9</v>
      </c>
    </row>
    <row r="248" spans="1:11" x14ac:dyDescent="0.3">
      <c r="A248" t="s">
        <v>67</v>
      </c>
      <c r="B248" s="4">
        <v>46006</v>
      </c>
      <c r="C248" s="5">
        <v>4412.6000000000004</v>
      </c>
      <c r="I248">
        <f t="shared" si="9"/>
        <v>2025</v>
      </c>
      <c r="J248" t="str">
        <f t="shared" si="10"/>
        <v>PAT078-2025</v>
      </c>
      <c r="K248">
        <f t="shared" si="11"/>
        <v>4412.6000000000004</v>
      </c>
    </row>
    <row r="249" spans="1:11" x14ac:dyDescent="0.3">
      <c r="A249" t="s">
        <v>100</v>
      </c>
      <c r="B249" s="4">
        <v>46006</v>
      </c>
      <c r="C249" s="5">
        <v>13300.5</v>
      </c>
      <c r="I249">
        <f t="shared" si="9"/>
        <v>2025</v>
      </c>
      <c r="J249" t="str">
        <f t="shared" si="10"/>
        <v>PAT119-2025</v>
      </c>
      <c r="K249">
        <f t="shared" si="11"/>
        <v>30277.75</v>
      </c>
    </row>
    <row r="250" spans="1:11" x14ac:dyDescent="0.3">
      <c r="A250" t="s">
        <v>122</v>
      </c>
      <c r="B250" s="4">
        <v>46006</v>
      </c>
      <c r="C250" s="5">
        <v>18965</v>
      </c>
      <c r="I250">
        <f t="shared" si="9"/>
        <v>2025</v>
      </c>
      <c r="J250" t="str">
        <f t="shared" si="10"/>
        <v>PAT143-2025</v>
      </c>
      <c r="K250">
        <f t="shared" si="11"/>
        <v>18965</v>
      </c>
    </row>
    <row r="251" spans="1:11" x14ac:dyDescent="0.3">
      <c r="A251" t="s">
        <v>105</v>
      </c>
      <c r="B251" s="4">
        <v>46086</v>
      </c>
      <c r="C251" s="5">
        <v>34806.300000000003</v>
      </c>
      <c r="I251">
        <f t="shared" si="9"/>
        <v>2026</v>
      </c>
      <c r="J251" t="str">
        <f t="shared" si="10"/>
        <v>PAT126-2026</v>
      </c>
      <c r="K251">
        <f t="shared" si="11"/>
        <v>34806.300000000003</v>
      </c>
    </row>
    <row r="252" spans="1:11" x14ac:dyDescent="0.3">
      <c r="A252" t="s">
        <v>53</v>
      </c>
      <c r="B252" s="4">
        <v>46087</v>
      </c>
      <c r="C252" s="5">
        <v>86.12</v>
      </c>
      <c r="I252">
        <f t="shared" si="9"/>
        <v>2026</v>
      </c>
      <c r="J252" t="str">
        <f t="shared" si="10"/>
        <v>PAT058-2026</v>
      </c>
      <c r="K252">
        <f t="shared" si="11"/>
        <v>86.12</v>
      </c>
    </row>
    <row r="253" spans="1:11" x14ac:dyDescent="0.3">
      <c r="A253" t="s">
        <v>64</v>
      </c>
      <c r="B253" s="4">
        <v>46087</v>
      </c>
      <c r="C253" s="5">
        <v>86.12</v>
      </c>
      <c r="I253">
        <f t="shared" si="9"/>
        <v>2026</v>
      </c>
      <c r="J253" t="str">
        <f t="shared" si="10"/>
        <v>PAT073-2026</v>
      </c>
      <c r="K253">
        <f t="shared" si="11"/>
        <v>86.12</v>
      </c>
    </row>
    <row r="254" spans="1:11" x14ac:dyDescent="0.3">
      <c r="A254" t="s">
        <v>9</v>
      </c>
      <c r="B254" s="4">
        <v>46092</v>
      </c>
      <c r="C254" s="5">
        <v>49702.35</v>
      </c>
      <c r="I254">
        <f t="shared" si="9"/>
        <v>2026</v>
      </c>
      <c r="J254" t="str">
        <f t="shared" si="10"/>
        <v>PAT007-2026</v>
      </c>
      <c r="K254">
        <f t="shared" si="11"/>
        <v>49702.35</v>
      </c>
    </row>
    <row r="255" spans="1:11" x14ac:dyDescent="0.3">
      <c r="A255" t="s">
        <v>71</v>
      </c>
      <c r="B255" s="4">
        <v>46092</v>
      </c>
      <c r="C255" s="5">
        <v>21700</v>
      </c>
      <c r="I255">
        <f t="shared" si="9"/>
        <v>2026</v>
      </c>
      <c r="J255" t="str">
        <f t="shared" si="10"/>
        <v>PAT083-2026</v>
      </c>
      <c r="K255">
        <f t="shared" si="11"/>
        <v>21700</v>
      </c>
    </row>
    <row r="256" spans="1:11" x14ac:dyDescent="0.3">
      <c r="A256" t="s">
        <v>78</v>
      </c>
      <c r="B256" s="4">
        <v>46092</v>
      </c>
      <c r="C256" s="5">
        <v>14417.2</v>
      </c>
      <c r="I256">
        <f t="shared" si="9"/>
        <v>2026</v>
      </c>
      <c r="J256" t="str">
        <f t="shared" si="10"/>
        <v>PAT091-2026</v>
      </c>
      <c r="K256">
        <f t="shared" si="11"/>
        <v>29287.599999999999</v>
      </c>
    </row>
    <row r="257" spans="1:11" x14ac:dyDescent="0.3">
      <c r="A257" t="s">
        <v>78</v>
      </c>
      <c r="B257" s="4">
        <v>46092</v>
      </c>
      <c r="C257" s="5">
        <v>14870.4</v>
      </c>
      <c r="I257">
        <f t="shared" si="9"/>
        <v>2026</v>
      </c>
      <c r="J257" t="str">
        <f t="shared" si="10"/>
        <v>PAT091-2026</v>
      </c>
      <c r="K257">
        <f t="shared" si="11"/>
        <v>29287.599999999999</v>
      </c>
    </row>
    <row r="258" spans="1:11" x14ac:dyDescent="0.3">
      <c r="A258" t="s">
        <v>83</v>
      </c>
      <c r="B258" s="4">
        <v>46092</v>
      </c>
      <c r="C258" s="5">
        <v>31262</v>
      </c>
      <c r="I258">
        <f t="shared" si="9"/>
        <v>2026</v>
      </c>
      <c r="J258" t="str">
        <f t="shared" si="10"/>
        <v>PAT100-2026</v>
      </c>
      <c r="K258">
        <f t="shared" si="11"/>
        <v>31262</v>
      </c>
    </row>
    <row r="259" spans="1:11" x14ac:dyDescent="0.3">
      <c r="A259" t="s">
        <v>119</v>
      </c>
      <c r="B259" s="4">
        <v>46092</v>
      </c>
      <c r="C259" s="5">
        <v>7342.05</v>
      </c>
      <c r="I259">
        <f t="shared" ref="I259:I271" si="12">IF(B259="","",YEAR(B259))</f>
        <v>2026</v>
      </c>
      <c r="J259" t="str">
        <f t="shared" ref="J259:J271" si="13">IF(B259="","",A259&amp;"-"&amp;YEAR(B259))</f>
        <v>PAT140-2026</v>
      </c>
      <c r="K259">
        <f t="shared" ref="K259:K271" si="14">IF(B259="","",SUMIFS($C$2:$C$271,$A$2:$A$271,A259,$I$2:$I$271,I259))</f>
        <v>7342.05</v>
      </c>
    </row>
    <row r="260" spans="1:11" x14ac:dyDescent="0.3">
      <c r="A260" t="s">
        <v>29</v>
      </c>
      <c r="B260" s="4">
        <v>46093</v>
      </c>
      <c r="C260" s="5">
        <v>2835.2</v>
      </c>
      <c r="I260">
        <f t="shared" si="12"/>
        <v>2026</v>
      </c>
      <c r="J260" t="str">
        <f t="shared" si="13"/>
        <v>PAT031-2026</v>
      </c>
      <c r="K260">
        <f t="shared" si="14"/>
        <v>2835.2</v>
      </c>
    </row>
    <row r="261" spans="1:11" x14ac:dyDescent="0.3">
      <c r="A261" t="s">
        <v>42</v>
      </c>
      <c r="B261" s="4">
        <v>46102</v>
      </c>
      <c r="C261" s="5">
        <v>40</v>
      </c>
      <c r="I261">
        <f t="shared" si="12"/>
        <v>2026</v>
      </c>
      <c r="J261" t="str">
        <f t="shared" si="13"/>
        <v>PAT046-2026</v>
      </c>
      <c r="K261">
        <f t="shared" si="14"/>
        <v>10268.25</v>
      </c>
    </row>
    <row r="262" spans="1:11" x14ac:dyDescent="0.3">
      <c r="A262" t="s">
        <v>42</v>
      </c>
      <c r="B262" s="4">
        <v>46104</v>
      </c>
      <c r="C262">
        <v>72.75</v>
      </c>
      <c r="I262">
        <f t="shared" si="12"/>
        <v>2026</v>
      </c>
      <c r="J262" t="str">
        <f t="shared" si="13"/>
        <v>PAT046-2026</v>
      </c>
      <c r="K262">
        <f t="shared" si="14"/>
        <v>10268.25</v>
      </c>
    </row>
    <row r="263" spans="1:11" x14ac:dyDescent="0.3">
      <c r="A263" t="s">
        <v>42</v>
      </c>
      <c r="B263" s="4">
        <v>46107</v>
      </c>
      <c r="C263">
        <v>265</v>
      </c>
      <c r="I263">
        <f t="shared" si="12"/>
        <v>2026</v>
      </c>
      <c r="J263" t="str">
        <f t="shared" si="13"/>
        <v>PAT046-2026</v>
      </c>
      <c r="K263">
        <f t="shared" si="14"/>
        <v>10268.25</v>
      </c>
    </row>
    <row r="264" spans="1:11" x14ac:dyDescent="0.3">
      <c r="A264" t="s">
        <v>107</v>
      </c>
      <c r="B264" s="4">
        <v>46111</v>
      </c>
      <c r="C264">
        <v>2387.1999999999998</v>
      </c>
      <c r="I264">
        <f t="shared" si="12"/>
        <v>2026</v>
      </c>
      <c r="J264" t="str">
        <f t="shared" si="13"/>
        <v>PAT128-2026</v>
      </c>
      <c r="K264">
        <f t="shared" si="14"/>
        <v>6515.4999999999991</v>
      </c>
    </row>
    <row r="265" spans="1:11" x14ac:dyDescent="0.3">
      <c r="A265" t="s">
        <v>42</v>
      </c>
      <c r="B265" s="4">
        <v>46112</v>
      </c>
      <c r="C265">
        <v>5062.3999999999996</v>
      </c>
      <c r="I265">
        <f t="shared" si="12"/>
        <v>2026</v>
      </c>
      <c r="J265" t="str">
        <f t="shared" si="13"/>
        <v>PAT046-2026</v>
      </c>
      <c r="K265">
        <f t="shared" si="14"/>
        <v>10268.25</v>
      </c>
    </row>
    <row r="266" spans="1:11" x14ac:dyDescent="0.3">
      <c r="A266" t="s">
        <v>107</v>
      </c>
      <c r="B266" s="4">
        <v>46112</v>
      </c>
      <c r="C266">
        <v>1291.24</v>
      </c>
      <c r="I266">
        <f t="shared" si="12"/>
        <v>2026</v>
      </c>
      <c r="J266" t="str">
        <f t="shared" si="13"/>
        <v>PAT128-2026</v>
      </c>
      <c r="K266">
        <f t="shared" si="14"/>
        <v>6515.4999999999991</v>
      </c>
    </row>
    <row r="267" spans="1:11" x14ac:dyDescent="0.3">
      <c r="A267" t="s">
        <v>107</v>
      </c>
      <c r="B267" s="4">
        <v>46112</v>
      </c>
      <c r="C267">
        <v>1566.82</v>
      </c>
      <c r="I267">
        <f t="shared" si="12"/>
        <v>2026</v>
      </c>
      <c r="J267" t="str">
        <f t="shared" si="13"/>
        <v>PAT128-2026</v>
      </c>
      <c r="K267">
        <f t="shared" si="14"/>
        <v>6515.4999999999991</v>
      </c>
    </row>
    <row r="268" spans="1:11" x14ac:dyDescent="0.3">
      <c r="A268" t="s">
        <v>24</v>
      </c>
      <c r="B268" s="4">
        <v>46113</v>
      </c>
      <c r="C268">
        <v>6613.99</v>
      </c>
      <c r="I268">
        <f t="shared" si="12"/>
        <v>2026</v>
      </c>
      <c r="J268" t="str">
        <f t="shared" si="13"/>
        <v>PAT025-2026</v>
      </c>
      <c r="K268">
        <f t="shared" si="14"/>
        <v>6613.99</v>
      </c>
    </row>
    <row r="269" spans="1:11" x14ac:dyDescent="0.3">
      <c r="A269" t="s">
        <v>42</v>
      </c>
      <c r="B269" s="4">
        <v>46113</v>
      </c>
      <c r="C269">
        <v>4828.1000000000004</v>
      </c>
      <c r="I269">
        <f t="shared" si="12"/>
        <v>2026</v>
      </c>
      <c r="J269" t="str">
        <f t="shared" si="13"/>
        <v>PAT046-2026</v>
      </c>
      <c r="K269">
        <f t="shared" si="14"/>
        <v>10268.25</v>
      </c>
    </row>
    <row r="270" spans="1:11" x14ac:dyDescent="0.3">
      <c r="A270" t="s">
        <v>107</v>
      </c>
      <c r="B270" s="4">
        <v>46113</v>
      </c>
      <c r="C270">
        <v>1270.24</v>
      </c>
      <c r="I270">
        <f t="shared" si="12"/>
        <v>2026</v>
      </c>
      <c r="J270" t="str">
        <f t="shared" si="13"/>
        <v>PAT128-2026</v>
      </c>
      <c r="K270">
        <f t="shared" si="14"/>
        <v>6515.4999999999991</v>
      </c>
    </row>
    <row r="271" spans="1:11" x14ac:dyDescent="0.3">
      <c r="A271" t="s">
        <v>322</v>
      </c>
      <c r="B271" s="4">
        <v>46134</v>
      </c>
      <c r="C271">
        <v>10736</v>
      </c>
      <c r="I271">
        <f t="shared" si="12"/>
        <v>2026</v>
      </c>
      <c r="J271" t="str">
        <f t="shared" si="13"/>
        <v>PAT157-2026</v>
      </c>
      <c r="K271">
        <f t="shared" si="14"/>
        <v>10736</v>
      </c>
    </row>
  </sheetData>
  <autoFilter ref="A1:C271" xr:uid="{27794284-7DF8-4E50-A790-849531262C79}">
    <sortState xmlns:xlrd2="http://schemas.microsoft.com/office/spreadsheetml/2017/richdata2" ref="A2:C271">
      <sortCondition ref="B2:B271"/>
      <sortCondition ref="A2:A271"/>
    </sortState>
  </autoFilter>
  <mergeCells count="2">
    <mergeCell ref="M1:N1"/>
    <mergeCell ref="P1:Q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1ADEC-1BEB-4117-9E83-452B3A80C7D2}">
  <dimension ref="A1:G158"/>
  <sheetViews>
    <sheetView workbookViewId="0">
      <selection activeCell="R17" sqref="R17"/>
    </sheetView>
  </sheetViews>
  <sheetFormatPr baseColWidth="10" defaultRowHeight="14.4" x14ac:dyDescent="0.3"/>
  <cols>
    <col min="1" max="1" width="7.109375" bestFit="1" customWidth="1"/>
    <col min="2" max="2" width="28" bestFit="1" customWidth="1"/>
    <col min="4" max="4" width="10.109375" bestFit="1" customWidth="1"/>
  </cols>
  <sheetData>
    <row r="1" spans="1:7" x14ac:dyDescent="0.3">
      <c r="A1" s="1" t="s">
        <v>134</v>
      </c>
      <c r="B1" s="6" t="s">
        <v>135</v>
      </c>
      <c r="C1" s="7" t="s">
        <v>136</v>
      </c>
      <c r="D1" s="8" t="s">
        <v>137</v>
      </c>
      <c r="F1" t="s">
        <v>323</v>
      </c>
      <c r="G1" t="s">
        <v>324</v>
      </c>
    </row>
    <row r="2" spans="1:7" x14ac:dyDescent="0.3">
      <c r="A2" t="s">
        <v>3</v>
      </c>
      <c r="B2" s="9" t="s">
        <v>138</v>
      </c>
      <c r="C2" s="10" t="s">
        <v>139</v>
      </c>
      <c r="D2" s="11">
        <v>25491.333333333332</v>
      </c>
      <c r="F2" t="s">
        <v>325</v>
      </c>
      <c r="G2" cm="1">
        <f t="array" aca="1" ref="G2" ca="1">SUMPRODUCT((D2:D158&lt;&gt;"")*((TODAY()-D2:D158)/365.25&lt;45))</f>
        <v>25</v>
      </c>
    </row>
    <row r="3" spans="1:7" x14ac:dyDescent="0.3">
      <c r="A3" t="s">
        <v>4</v>
      </c>
      <c r="B3" s="9" t="s">
        <v>140</v>
      </c>
      <c r="C3" s="10" t="s">
        <v>139</v>
      </c>
      <c r="D3" s="11">
        <v>27364.375</v>
      </c>
      <c r="F3" t="s">
        <v>326</v>
      </c>
      <c r="G3" cm="1">
        <f t="array" aca="1" ref="G3" ca="1">SUMPRODUCT((D2:D158&lt;&gt;"")*((TODAY()-D2:D158)/365.25&gt;=45))</f>
        <v>84</v>
      </c>
    </row>
    <row r="4" spans="1:7" x14ac:dyDescent="0.3">
      <c r="A4" t="s">
        <v>5</v>
      </c>
      <c r="B4" s="12" t="s">
        <v>141</v>
      </c>
      <c r="C4" s="13" t="s">
        <v>139</v>
      </c>
      <c r="D4" s="14"/>
    </row>
    <row r="5" spans="1:7" x14ac:dyDescent="0.3">
      <c r="A5" t="s">
        <v>6</v>
      </c>
      <c r="B5" s="9" t="s">
        <v>142</v>
      </c>
      <c r="C5" s="10" t="s">
        <v>139</v>
      </c>
      <c r="D5" s="11">
        <v>35200.375</v>
      </c>
      <c r="F5" t="s">
        <v>136</v>
      </c>
      <c r="G5" t="s">
        <v>324</v>
      </c>
    </row>
    <row r="6" spans="1:7" x14ac:dyDescent="0.3">
      <c r="A6" t="s">
        <v>7</v>
      </c>
      <c r="B6" s="9" t="s">
        <v>143</v>
      </c>
      <c r="C6" s="10" t="s">
        <v>139</v>
      </c>
      <c r="D6" s="11">
        <v>29766.375</v>
      </c>
      <c r="F6" t="s">
        <v>327</v>
      </c>
      <c r="G6">
        <f>COUNTIF(C2:C158,"M")</f>
        <v>69</v>
      </c>
    </row>
    <row r="7" spans="1:7" x14ac:dyDescent="0.3">
      <c r="A7" t="s">
        <v>8</v>
      </c>
      <c r="B7" s="9" t="s">
        <v>144</v>
      </c>
      <c r="C7" s="10" t="s">
        <v>139</v>
      </c>
      <c r="D7" s="11">
        <v>24519.375</v>
      </c>
      <c r="F7" t="s">
        <v>328</v>
      </c>
      <c r="G7">
        <f>COUNTIF(C2:C158,"F")</f>
        <v>77</v>
      </c>
    </row>
    <row r="8" spans="1:7" x14ac:dyDescent="0.3">
      <c r="A8" t="s">
        <v>9</v>
      </c>
      <c r="B8" s="9" t="s">
        <v>145</v>
      </c>
      <c r="C8" s="10" t="s">
        <v>139</v>
      </c>
      <c r="D8" s="11">
        <v>36892.375</v>
      </c>
    </row>
    <row r="9" spans="1:7" x14ac:dyDescent="0.3">
      <c r="A9" t="s">
        <v>146</v>
      </c>
      <c r="B9" s="9" t="s">
        <v>147</v>
      </c>
      <c r="C9" s="10" t="s">
        <v>148</v>
      </c>
      <c r="D9" s="14"/>
    </row>
    <row r="10" spans="1:7" x14ac:dyDescent="0.3">
      <c r="A10" t="s">
        <v>10</v>
      </c>
      <c r="B10" s="9" t="s">
        <v>149</v>
      </c>
      <c r="C10" s="10" t="s">
        <v>148</v>
      </c>
      <c r="D10" s="11">
        <v>34918.375</v>
      </c>
    </row>
    <row r="11" spans="1:7" x14ac:dyDescent="0.3">
      <c r="A11" t="s">
        <v>11</v>
      </c>
      <c r="B11" s="9" t="s">
        <v>150</v>
      </c>
      <c r="C11" s="10" t="s">
        <v>139</v>
      </c>
      <c r="D11" s="14"/>
    </row>
    <row r="12" spans="1:7" x14ac:dyDescent="0.3">
      <c r="A12" t="s">
        <v>12</v>
      </c>
      <c r="B12" s="9" t="s">
        <v>151</v>
      </c>
      <c r="C12" s="10" t="s">
        <v>139</v>
      </c>
      <c r="D12" s="11">
        <v>27534.333333333332</v>
      </c>
    </row>
    <row r="13" spans="1:7" x14ac:dyDescent="0.3">
      <c r="A13" t="s">
        <v>152</v>
      </c>
      <c r="B13" s="12" t="s">
        <v>153</v>
      </c>
      <c r="C13" s="13"/>
      <c r="D13" s="14"/>
    </row>
    <row r="14" spans="1:7" x14ac:dyDescent="0.3">
      <c r="A14" t="s">
        <v>13</v>
      </c>
      <c r="B14" s="9" t="s">
        <v>154</v>
      </c>
      <c r="C14" s="10" t="s">
        <v>139</v>
      </c>
      <c r="D14" s="11">
        <v>30640.375</v>
      </c>
    </row>
    <row r="15" spans="1:7" x14ac:dyDescent="0.3">
      <c r="A15" t="s">
        <v>14</v>
      </c>
      <c r="B15" s="12" t="s">
        <v>155</v>
      </c>
      <c r="C15" s="13" t="s">
        <v>139</v>
      </c>
      <c r="D15" s="15">
        <v>18151</v>
      </c>
    </row>
    <row r="16" spans="1:7" x14ac:dyDescent="0.3">
      <c r="A16" t="s">
        <v>15</v>
      </c>
      <c r="B16" s="12" t="s">
        <v>156</v>
      </c>
      <c r="C16" s="13" t="s">
        <v>139</v>
      </c>
      <c r="D16" s="14"/>
    </row>
    <row r="17" spans="1:4" x14ac:dyDescent="0.3">
      <c r="A17" t="s">
        <v>16</v>
      </c>
      <c r="B17" s="9" t="s">
        <v>157</v>
      </c>
      <c r="C17" s="10" t="s">
        <v>139</v>
      </c>
      <c r="D17" s="11">
        <v>21895.375</v>
      </c>
    </row>
    <row r="18" spans="1:4" x14ac:dyDescent="0.3">
      <c r="A18" t="s">
        <v>17</v>
      </c>
      <c r="B18" s="9" t="s">
        <v>158</v>
      </c>
      <c r="C18" s="10" t="s">
        <v>139</v>
      </c>
      <c r="D18" s="11">
        <v>27911.333333333332</v>
      </c>
    </row>
    <row r="19" spans="1:4" x14ac:dyDescent="0.3">
      <c r="A19" t="s">
        <v>18</v>
      </c>
      <c r="B19" s="9" t="s">
        <v>159</v>
      </c>
      <c r="C19" s="10" t="s">
        <v>148</v>
      </c>
      <c r="D19" s="11">
        <v>26417.375</v>
      </c>
    </row>
    <row r="20" spans="1:4" x14ac:dyDescent="0.3">
      <c r="A20" t="s">
        <v>19</v>
      </c>
      <c r="B20" s="9" t="s">
        <v>160</v>
      </c>
      <c r="C20" s="10" t="s">
        <v>148</v>
      </c>
      <c r="D20" s="14"/>
    </row>
    <row r="21" spans="1:4" x14ac:dyDescent="0.3">
      <c r="A21" t="s">
        <v>20</v>
      </c>
      <c r="B21" s="12" t="s">
        <v>161</v>
      </c>
      <c r="C21" s="13" t="s">
        <v>148</v>
      </c>
      <c r="D21" s="14"/>
    </row>
    <row r="22" spans="1:4" x14ac:dyDescent="0.3">
      <c r="A22" t="s">
        <v>21</v>
      </c>
      <c r="B22" s="12" t="s">
        <v>162</v>
      </c>
      <c r="C22" s="13" t="s">
        <v>148</v>
      </c>
      <c r="D22" s="14"/>
    </row>
    <row r="23" spans="1:4" x14ac:dyDescent="0.3">
      <c r="A23" t="s">
        <v>22</v>
      </c>
      <c r="B23" s="9" t="s">
        <v>163</v>
      </c>
      <c r="C23" s="10" t="s">
        <v>139</v>
      </c>
      <c r="D23" s="11">
        <v>16973.375</v>
      </c>
    </row>
    <row r="24" spans="1:4" x14ac:dyDescent="0.3">
      <c r="A24" t="s">
        <v>164</v>
      </c>
      <c r="B24" s="9" t="s">
        <v>165</v>
      </c>
      <c r="C24" s="10" t="s">
        <v>139</v>
      </c>
      <c r="D24" s="11">
        <v>27905</v>
      </c>
    </row>
    <row r="25" spans="1:4" x14ac:dyDescent="0.3">
      <c r="A25" t="s">
        <v>23</v>
      </c>
      <c r="B25" s="9" t="s">
        <v>166</v>
      </c>
      <c r="C25" s="10" t="s">
        <v>139</v>
      </c>
      <c r="D25" s="11">
        <v>25045.333333333332</v>
      </c>
    </row>
    <row r="26" spans="1:4" x14ac:dyDescent="0.3">
      <c r="A26" t="s">
        <v>24</v>
      </c>
      <c r="B26" s="9" t="s">
        <v>167</v>
      </c>
      <c r="C26" s="10" t="s">
        <v>148</v>
      </c>
      <c r="D26" s="11">
        <v>24963.333333333332</v>
      </c>
    </row>
    <row r="27" spans="1:4" x14ac:dyDescent="0.3">
      <c r="A27" t="s">
        <v>25</v>
      </c>
      <c r="B27" s="9" t="s">
        <v>168</v>
      </c>
      <c r="C27" s="10" t="s">
        <v>148</v>
      </c>
      <c r="D27" s="11">
        <v>29069.333333333332</v>
      </c>
    </row>
    <row r="28" spans="1:4" x14ac:dyDescent="0.3">
      <c r="A28" t="s">
        <v>26</v>
      </c>
      <c r="B28" s="9" t="s">
        <v>169</v>
      </c>
      <c r="C28" s="10" t="s">
        <v>139</v>
      </c>
      <c r="D28" s="11">
        <v>24062.375</v>
      </c>
    </row>
    <row r="29" spans="1:4" x14ac:dyDescent="0.3">
      <c r="A29" t="s">
        <v>170</v>
      </c>
      <c r="B29" s="9" t="s">
        <v>171</v>
      </c>
      <c r="C29" s="10" t="s">
        <v>139</v>
      </c>
      <c r="D29" s="11">
        <v>21012.333333333332</v>
      </c>
    </row>
    <row r="30" spans="1:4" x14ac:dyDescent="0.3">
      <c r="A30" t="s">
        <v>27</v>
      </c>
      <c r="B30" s="9" t="s">
        <v>172</v>
      </c>
      <c r="C30" s="10" t="s">
        <v>139</v>
      </c>
      <c r="D30" s="11">
        <v>31644.375</v>
      </c>
    </row>
    <row r="31" spans="1:4" x14ac:dyDescent="0.3">
      <c r="A31" t="s">
        <v>28</v>
      </c>
      <c r="B31" s="9" t="s">
        <v>173</v>
      </c>
      <c r="C31" s="10" t="s">
        <v>139</v>
      </c>
      <c r="D31" s="11">
        <v>45909.375</v>
      </c>
    </row>
    <row r="32" spans="1:4" x14ac:dyDescent="0.3">
      <c r="A32" t="s">
        <v>29</v>
      </c>
      <c r="B32" s="9" t="s">
        <v>174</v>
      </c>
      <c r="C32" s="10" t="s">
        <v>148</v>
      </c>
      <c r="D32" s="14"/>
    </row>
    <row r="33" spans="1:4" x14ac:dyDescent="0.3">
      <c r="A33" t="s">
        <v>175</v>
      </c>
      <c r="B33" s="9" t="s">
        <v>176</v>
      </c>
      <c r="C33" s="10" t="s">
        <v>148</v>
      </c>
      <c r="D33" s="11">
        <v>25210.375</v>
      </c>
    </row>
    <row r="34" spans="1:4" x14ac:dyDescent="0.3">
      <c r="A34" t="s">
        <v>30</v>
      </c>
      <c r="B34" s="9" t="s">
        <v>177</v>
      </c>
      <c r="C34" s="13"/>
      <c r="D34" s="14"/>
    </row>
    <row r="35" spans="1:4" x14ac:dyDescent="0.3">
      <c r="A35" t="s">
        <v>31</v>
      </c>
      <c r="B35" s="9" t="s">
        <v>178</v>
      </c>
      <c r="C35" s="10" t="s">
        <v>148</v>
      </c>
      <c r="D35" s="11">
        <v>26785.333333333332</v>
      </c>
    </row>
    <row r="36" spans="1:4" x14ac:dyDescent="0.3">
      <c r="A36" t="s">
        <v>32</v>
      </c>
      <c r="B36" s="9" t="s">
        <v>179</v>
      </c>
      <c r="C36" s="10" t="s">
        <v>148</v>
      </c>
      <c r="D36" s="11">
        <v>21458.375</v>
      </c>
    </row>
    <row r="37" spans="1:4" x14ac:dyDescent="0.3">
      <c r="A37" t="s">
        <v>33</v>
      </c>
      <c r="B37" s="12" t="s">
        <v>180</v>
      </c>
      <c r="C37" s="13" t="s">
        <v>148</v>
      </c>
      <c r="D37" s="14"/>
    </row>
    <row r="38" spans="1:4" x14ac:dyDescent="0.3">
      <c r="A38" t="s">
        <v>34</v>
      </c>
      <c r="B38" s="12" t="s">
        <v>181</v>
      </c>
      <c r="C38" s="13" t="s">
        <v>148</v>
      </c>
      <c r="D38" s="14"/>
    </row>
    <row r="39" spans="1:4" x14ac:dyDescent="0.3">
      <c r="A39" t="s">
        <v>35</v>
      </c>
      <c r="B39" s="9" t="s">
        <v>182</v>
      </c>
      <c r="C39" s="10" t="s">
        <v>148</v>
      </c>
      <c r="D39" s="11">
        <v>29179.375</v>
      </c>
    </row>
    <row r="40" spans="1:4" x14ac:dyDescent="0.3">
      <c r="A40" t="s">
        <v>183</v>
      </c>
      <c r="B40" s="9" t="s">
        <v>184</v>
      </c>
      <c r="C40" s="10" t="s">
        <v>148</v>
      </c>
      <c r="D40" s="11">
        <v>27692.333333333332</v>
      </c>
    </row>
    <row r="41" spans="1:4" x14ac:dyDescent="0.3">
      <c r="A41" t="s">
        <v>36</v>
      </c>
      <c r="B41" s="9" t="s">
        <v>185</v>
      </c>
      <c r="C41" s="10" t="s">
        <v>148</v>
      </c>
      <c r="D41" s="11">
        <v>24085.375</v>
      </c>
    </row>
    <row r="42" spans="1:4" x14ac:dyDescent="0.3">
      <c r="A42" t="s">
        <v>37</v>
      </c>
      <c r="B42" s="12" t="s">
        <v>186</v>
      </c>
      <c r="C42" s="13" t="s">
        <v>148</v>
      </c>
      <c r="D42" s="14"/>
    </row>
    <row r="43" spans="1:4" x14ac:dyDescent="0.3">
      <c r="A43" t="s">
        <v>38</v>
      </c>
      <c r="B43" s="9" t="s">
        <v>187</v>
      </c>
      <c r="C43" s="10" t="s">
        <v>148</v>
      </c>
      <c r="D43" s="11">
        <v>26365.375</v>
      </c>
    </row>
    <row r="44" spans="1:4" x14ac:dyDescent="0.3">
      <c r="A44" t="s">
        <v>39</v>
      </c>
      <c r="B44" s="9" t="s">
        <v>188</v>
      </c>
      <c r="C44" s="10" t="s">
        <v>139</v>
      </c>
      <c r="D44" s="11">
        <v>32826.375</v>
      </c>
    </row>
    <row r="45" spans="1:4" x14ac:dyDescent="0.3">
      <c r="A45" t="s">
        <v>40</v>
      </c>
      <c r="B45" s="12" t="s">
        <v>189</v>
      </c>
      <c r="C45" s="13" t="s">
        <v>148</v>
      </c>
      <c r="D45" s="14"/>
    </row>
    <row r="46" spans="1:4" x14ac:dyDescent="0.3">
      <c r="A46" t="s">
        <v>41</v>
      </c>
      <c r="B46" s="12" t="s">
        <v>190</v>
      </c>
      <c r="C46" s="13" t="s">
        <v>148</v>
      </c>
      <c r="D46" s="14"/>
    </row>
    <row r="47" spans="1:4" x14ac:dyDescent="0.3">
      <c r="A47" t="s">
        <v>42</v>
      </c>
      <c r="B47" s="9" t="s">
        <v>191</v>
      </c>
      <c r="C47" s="13"/>
      <c r="D47" s="14"/>
    </row>
    <row r="48" spans="1:4" x14ac:dyDescent="0.3">
      <c r="A48" t="s">
        <v>43</v>
      </c>
      <c r="B48" s="9" t="s">
        <v>192</v>
      </c>
      <c r="C48" s="10" t="s">
        <v>139</v>
      </c>
      <c r="D48" s="11">
        <v>21756.333333333332</v>
      </c>
    </row>
    <row r="49" spans="1:4" x14ac:dyDescent="0.3">
      <c r="A49" t="s">
        <v>44</v>
      </c>
      <c r="B49" s="9" t="s">
        <v>193</v>
      </c>
      <c r="C49" s="10" t="s">
        <v>148</v>
      </c>
      <c r="D49" s="11">
        <v>30335.375</v>
      </c>
    </row>
    <row r="50" spans="1:4" x14ac:dyDescent="0.3">
      <c r="A50" t="s">
        <v>45</v>
      </c>
      <c r="B50" s="12" t="s">
        <v>194</v>
      </c>
      <c r="C50" s="13" t="s">
        <v>148</v>
      </c>
      <c r="D50" s="14"/>
    </row>
    <row r="51" spans="1:4" x14ac:dyDescent="0.3">
      <c r="A51" t="s">
        <v>46</v>
      </c>
      <c r="B51" s="12" t="s">
        <v>195</v>
      </c>
      <c r="C51" s="13" t="s">
        <v>148</v>
      </c>
      <c r="D51" s="14"/>
    </row>
    <row r="52" spans="1:4" x14ac:dyDescent="0.3">
      <c r="A52" t="s">
        <v>47</v>
      </c>
      <c r="B52" s="9" t="s">
        <v>196</v>
      </c>
      <c r="C52" s="10" t="s">
        <v>139</v>
      </c>
      <c r="D52" s="11">
        <v>27576.333333333332</v>
      </c>
    </row>
    <row r="53" spans="1:4" x14ac:dyDescent="0.3">
      <c r="A53" t="s">
        <v>48</v>
      </c>
      <c r="B53" s="9" t="s">
        <v>197</v>
      </c>
      <c r="C53" s="10" t="s">
        <v>139</v>
      </c>
      <c r="D53" s="11">
        <v>22976.375</v>
      </c>
    </row>
    <row r="54" spans="1:4" x14ac:dyDescent="0.3">
      <c r="A54" t="s">
        <v>198</v>
      </c>
      <c r="B54" s="12" t="s">
        <v>199</v>
      </c>
      <c r="C54" s="13" t="s">
        <v>148</v>
      </c>
      <c r="D54" s="14"/>
    </row>
    <row r="55" spans="1:4" x14ac:dyDescent="0.3">
      <c r="A55" t="s">
        <v>49</v>
      </c>
      <c r="B55" s="12" t="s">
        <v>200</v>
      </c>
      <c r="C55" s="13" t="s">
        <v>148</v>
      </c>
      <c r="D55" s="14"/>
    </row>
    <row r="56" spans="1:4" x14ac:dyDescent="0.3">
      <c r="A56" t="s">
        <v>50</v>
      </c>
      <c r="B56" s="12" t="s">
        <v>201</v>
      </c>
      <c r="C56" s="13" t="s">
        <v>148</v>
      </c>
      <c r="D56" s="14"/>
    </row>
    <row r="57" spans="1:4" x14ac:dyDescent="0.3">
      <c r="A57" t="s">
        <v>51</v>
      </c>
      <c r="B57" s="9" t="s">
        <v>202</v>
      </c>
      <c r="C57" s="10" t="s">
        <v>139</v>
      </c>
      <c r="D57" s="11">
        <v>21529.375</v>
      </c>
    </row>
    <row r="58" spans="1:4" x14ac:dyDescent="0.3">
      <c r="A58" t="s">
        <v>52</v>
      </c>
      <c r="B58" s="9" t="s">
        <v>203</v>
      </c>
      <c r="C58" s="10" t="s">
        <v>148</v>
      </c>
      <c r="D58" s="11">
        <v>25210.375</v>
      </c>
    </row>
    <row r="59" spans="1:4" x14ac:dyDescent="0.3">
      <c r="A59" t="s">
        <v>53</v>
      </c>
      <c r="B59" s="9" t="s">
        <v>204</v>
      </c>
      <c r="C59" s="10" t="s">
        <v>148</v>
      </c>
      <c r="D59" s="11">
        <v>25305</v>
      </c>
    </row>
    <row r="60" spans="1:4" x14ac:dyDescent="0.3">
      <c r="A60" t="s">
        <v>205</v>
      </c>
      <c r="B60" s="12" t="s">
        <v>206</v>
      </c>
      <c r="C60" s="13"/>
      <c r="D60" s="14"/>
    </row>
    <row r="61" spans="1:4" x14ac:dyDescent="0.3">
      <c r="A61" t="s">
        <v>54</v>
      </c>
      <c r="B61" s="9" t="s">
        <v>207</v>
      </c>
      <c r="C61" s="10" t="s">
        <v>148</v>
      </c>
      <c r="D61" s="11">
        <v>24976.333333333332</v>
      </c>
    </row>
    <row r="62" spans="1:4" x14ac:dyDescent="0.3">
      <c r="A62" t="s">
        <v>55</v>
      </c>
      <c r="B62" s="9" t="s">
        <v>208</v>
      </c>
      <c r="C62" s="10" t="s">
        <v>148</v>
      </c>
      <c r="D62" s="14"/>
    </row>
    <row r="63" spans="1:4" x14ac:dyDescent="0.3">
      <c r="A63" t="s">
        <v>209</v>
      </c>
      <c r="B63" s="9" t="s">
        <v>210</v>
      </c>
      <c r="C63" s="10" t="s">
        <v>148</v>
      </c>
      <c r="D63" s="14"/>
    </row>
    <row r="64" spans="1:4" x14ac:dyDescent="0.3">
      <c r="A64" t="s">
        <v>56</v>
      </c>
      <c r="B64" s="12" t="s">
        <v>211</v>
      </c>
      <c r="C64" s="13" t="s">
        <v>139</v>
      </c>
      <c r="D64" s="14"/>
    </row>
    <row r="65" spans="1:4" x14ac:dyDescent="0.3">
      <c r="A65" t="s">
        <v>57</v>
      </c>
      <c r="B65" s="9" t="s">
        <v>212</v>
      </c>
      <c r="C65" s="10" t="s">
        <v>139</v>
      </c>
      <c r="D65" s="11">
        <v>29082.333333333332</v>
      </c>
    </row>
    <row r="66" spans="1:4" x14ac:dyDescent="0.3">
      <c r="A66" t="s">
        <v>213</v>
      </c>
      <c r="B66" s="9" t="s">
        <v>214</v>
      </c>
      <c r="C66" s="10" t="s">
        <v>148</v>
      </c>
      <c r="D66" s="11">
        <v>26506</v>
      </c>
    </row>
    <row r="67" spans="1:4" x14ac:dyDescent="0.3">
      <c r="A67" t="s">
        <v>58</v>
      </c>
      <c r="B67" s="9" t="s">
        <v>215</v>
      </c>
      <c r="C67" s="10" t="s">
        <v>139</v>
      </c>
      <c r="D67" s="11">
        <v>25138.333333333332</v>
      </c>
    </row>
    <row r="68" spans="1:4" x14ac:dyDescent="0.3">
      <c r="A68" t="s">
        <v>59</v>
      </c>
      <c r="B68" s="12" t="s">
        <v>216</v>
      </c>
      <c r="C68" s="13" t="s">
        <v>148</v>
      </c>
      <c r="D68" s="14"/>
    </row>
    <row r="69" spans="1:4" x14ac:dyDescent="0.3">
      <c r="A69" t="s">
        <v>60</v>
      </c>
      <c r="B69" s="9" t="s">
        <v>217</v>
      </c>
      <c r="C69" s="10" t="s">
        <v>148</v>
      </c>
      <c r="D69" s="11">
        <v>27040</v>
      </c>
    </row>
    <row r="70" spans="1:4" x14ac:dyDescent="0.3">
      <c r="A70" t="s">
        <v>218</v>
      </c>
      <c r="B70" s="9" t="s">
        <v>219</v>
      </c>
      <c r="C70" s="10" t="s">
        <v>148</v>
      </c>
      <c r="D70" s="11">
        <v>45828.375</v>
      </c>
    </row>
    <row r="71" spans="1:4" x14ac:dyDescent="0.3">
      <c r="A71" t="s">
        <v>61</v>
      </c>
      <c r="B71" s="9" t="s">
        <v>220</v>
      </c>
      <c r="C71" s="10" t="s">
        <v>148</v>
      </c>
      <c r="D71" s="11">
        <v>32935.375</v>
      </c>
    </row>
    <row r="72" spans="1:4" x14ac:dyDescent="0.3">
      <c r="A72" t="s">
        <v>62</v>
      </c>
      <c r="B72" s="9" t="s">
        <v>221</v>
      </c>
      <c r="C72" s="10" t="s">
        <v>148</v>
      </c>
      <c r="D72" s="14"/>
    </row>
    <row r="73" spans="1:4" x14ac:dyDescent="0.3">
      <c r="A73" t="s">
        <v>63</v>
      </c>
      <c r="B73" s="9" t="s">
        <v>222</v>
      </c>
      <c r="C73" s="10" t="s">
        <v>148</v>
      </c>
      <c r="D73" s="11">
        <v>23071.375</v>
      </c>
    </row>
    <row r="74" spans="1:4" x14ac:dyDescent="0.3">
      <c r="A74" t="s">
        <v>64</v>
      </c>
      <c r="B74" s="9" t="s">
        <v>223</v>
      </c>
      <c r="C74" s="10" t="s">
        <v>148</v>
      </c>
      <c r="D74" s="11">
        <v>26070.333333333332</v>
      </c>
    </row>
    <row r="75" spans="1:4" x14ac:dyDescent="0.3">
      <c r="A75" t="s">
        <v>224</v>
      </c>
      <c r="B75" s="9" t="s">
        <v>225</v>
      </c>
      <c r="C75" s="10" t="s">
        <v>148</v>
      </c>
      <c r="D75" s="11">
        <v>25744.333333333332</v>
      </c>
    </row>
    <row r="76" spans="1:4" x14ac:dyDescent="0.3">
      <c r="A76" t="s">
        <v>226</v>
      </c>
      <c r="B76" s="9" t="s">
        <v>227</v>
      </c>
      <c r="C76" s="10" t="s">
        <v>148</v>
      </c>
      <c r="D76" s="11">
        <v>19840.333333333332</v>
      </c>
    </row>
    <row r="77" spans="1:4" x14ac:dyDescent="0.3">
      <c r="A77" t="s">
        <v>65</v>
      </c>
      <c r="B77" s="9" t="s">
        <v>228</v>
      </c>
      <c r="C77" s="10" t="s">
        <v>148</v>
      </c>
      <c r="D77" s="11">
        <v>37433.375</v>
      </c>
    </row>
    <row r="78" spans="1:4" x14ac:dyDescent="0.3">
      <c r="A78" t="s">
        <v>66</v>
      </c>
      <c r="B78" s="9" t="s">
        <v>229</v>
      </c>
      <c r="C78" s="10" t="s">
        <v>148</v>
      </c>
      <c r="D78" s="11">
        <v>21590.375</v>
      </c>
    </row>
    <row r="79" spans="1:4" x14ac:dyDescent="0.3">
      <c r="A79" t="s">
        <v>67</v>
      </c>
      <c r="B79" s="9" t="s">
        <v>230</v>
      </c>
      <c r="C79" s="10" t="s">
        <v>148</v>
      </c>
      <c r="D79" s="11">
        <v>24947.375</v>
      </c>
    </row>
    <row r="80" spans="1:4" x14ac:dyDescent="0.3">
      <c r="A80" t="s">
        <v>231</v>
      </c>
      <c r="B80" s="9" t="s">
        <v>232</v>
      </c>
      <c r="C80" s="10" t="s">
        <v>148</v>
      </c>
      <c r="D80" s="11">
        <v>25344.333333333332</v>
      </c>
    </row>
    <row r="81" spans="1:4" x14ac:dyDescent="0.3">
      <c r="A81" t="s">
        <v>68</v>
      </c>
      <c r="B81" s="12" t="s">
        <v>233</v>
      </c>
      <c r="C81" s="13" t="s">
        <v>139</v>
      </c>
      <c r="D81" s="15">
        <v>27364</v>
      </c>
    </row>
    <row r="82" spans="1:4" x14ac:dyDescent="0.3">
      <c r="A82" t="s">
        <v>69</v>
      </c>
      <c r="B82" s="9" t="s">
        <v>234</v>
      </c>
      <c r="C82" s="10" t="s">
        <v>139</v>
      </c>
      <c r="D82" s="14"/>
    </row>
    <row r="83" spans="1:4" x14ac:dyDescent="0.3">
      <c r="A83" t="s">
        <v>70</v>
      </c>
      <c r="B83" s="9" t="s">
        <v>235</v>
      </c>
      <c r="C83" s="10" t="s">
        <v>139</v>
      </c>
      <c r="D83" s="11">
        <v>17795.333333333332</v>
      </c>
    </row>
    <row r="84" spans="1:4" x14ac:dyDescent="0.3">
      <c r="A84" t="s">
        <v>71</v>
      </c>
      <c r="B84" s="9" t="s">
        <v>236</v>
      </c>
      <c r="C84" s="10" t="s">
        <v>139</v>
      </c>
      <c r="D84" s="11">
        <v>21991</v>
      </c>
    </row>
    <row r="85" spans="1:4" x14ac:dyDescent="0.3">
      <c r="A85" t="s">
        <v>72</v>
      </c>
      <c r="B85" s="12" t="s">
        <v>237</v>
      </c>
      <c r="C85" s="13" t="s">
        <v>148</v>
      </c>
      <c r="D85" s="15">
        <v>27662</v>
      </c>
    </row>
    <row r="86" spans="1:4" x14ac:dyDescent="0.3">
      <c r="A86" t="s">
        <v>73</v>
      </c>
      <c r="B86" s="9" t="s">
        <v>238</v>
      </c>
      <c r="C86" s="10" t="s">
        <v>139</v>
      </c>
      <c r="D86" s="11">
        <v>21012.333333333332</v>
      </c>
    </row>
    <row r="87" spans="1:4" x14ac:dyDescent="0.3">
      <c r="A87" t="s">
        <v>74</v>
      </c>
      <c r="B87" s="9" t="s">
        <v>239</v>
      </c>
      <c r="C87" s="10" t="s">
        <v>139</v>
      </c>
      <c r="D87" s="14"/>
    </row>
    <row r="88" spans="1:4" x14ac:dyDescent="0.3">
      <c r="A88" t="s">
        <v>75</v>
      </c>
      <c r="B88" s="9" t="s">
        <v>240</v>
      </c>
      <c r="C88" s="10" t="s">
        <v>139</v>
      </c>
      <c r="D88" s="11">
        <v>23764.375</v>
      </c>
    </row>
    <row r="89" spans="1:4" x14ac:dyDescent="0.3">
      <c r="A89" t="s">
        <v>76</v>
      </c>
      <c r="B89" s="9" t="s">
        <v>241</v>
      </c>
      <c r="C89" s="10" t="s">
        <v>139</v>
      </c>
      <c r="D89" s="11">
        <v>22535.333333333332</v>
      </c>
    </row>
    <row r="90" spans="1:4" x14ac:dyDescent="0.3">
      <c r="A90" t="s">
        <v>77</v>
      </c>
      <c r="B90" s="12" t="s">
        <v>242</v>
      </c>
      <c r="C90" s="13" t="s">
        <v>148</v>
      </c>
      <c r="D90" s="14"/>
    </row>
    <row r="91" spans="1:4" x14ac:dyDescent="0.3">
      <c r="A91" t="s">
        <v>243</v>
      </c>
      <c r="B91" s="12" t="s">
        <v>244</v>
      </c>
      <c r="C91" s="13"/>
      <c r="D91" s="14"/>
    </row>
    <row r="92" spans="1:4" x14ac:dyDescent="0.3">
      <c r="A92" t="s">
        <v>78</v>
      </c>
      <c r="B92" s="9" t="s">
        <v>245</v>
      </c>
      <c r="C92" s="10" t="s">
        <v>148</v>
      </c>
      <c r="D92" s="11">
        <v>17544.375</v>
      </c>
    </row>
    <row r="93" spans="1:4" x14ac:dyDescent="0.3">
      <c r="A93" t="s">
        <v>246</v>
      </c>
      <c r="B93" s="9" t="s">
        <v>247</v>
      </c>
      <c r="C93" s="10" t="s">
        <v>148</v>
      </c>
      <c r="D93" s="14"/>
    </row>
    <row r="94" spans="1:4" x14ac:dyDescent="0.3">
      <c r="A94" t="s">
        <v>79</v>
      </c>
      <c r="B94" s="9" t="s">
        <v>248</v>
      </c>
      <c r="C94" s="10" t="s">
        <v>148</v>
      </c>
      <c r="D94" s="14"/>
    </row>
    <row r="95" spans="1:4" x14ac:dyDescent="0.3">
      <c r="A95" t="s">
        <v>249</v>
      </c>
      <c r="B95" s="9" t="s">
        <v>250</v>
      </c>
      <c r="C95" s="10" t="s">
        <v>139</v>
      </c>
      <c r="D95" s="11">
        <v>27317.333333333332</v>
      </c>
    </row>
    <row r="96" spans="1:4" x14ac:dyDescent="0.3">
      <c r="A96" t="s">
        <v>80</v>
      </c>
      <c r="B96" s="9" t="s">
        <v>251</v>
      </c>
      <c r="C96" s="10" t="s">
        <v>139</v>
      </c>
      <c r="D96" s="11">
        <v>14226.375</v>
      </c>
    </row>
    <row r="97" spans="1:4" x14ac:dyDescent="0.3">
      <c r="A97" t="s">
        <v>81</v>
      </c>
      <c r="B97" s="12" t="s">
        <v>252</v>
      </c>
      <c r="C97" s="13" t="s">
        <v>148</v>
      </c>
      <c r="D97" s="14"/>
    </row>
    <row r="98" spans="1:4" x14ac:dyDescent="0.3">
      <c r="A98" t="s">
        <v>253</v>
      </c>
      <c r="B98" s="12" t="s">
        <v>254</v>
      </c>
      <c r="C98" s="13"/>
      <c r="D98" s="14"/>
    </row>
    <row r="99" spans="1:4" x14ac:dyDescent="0.3">
      <c r="A99" t="s">
        <v>255</v>
      </c>
      <c r="B99" s="9" t="s">
        <v>256</v>
      </c>
      <c r="C99" s="10" t="s">
        <v>139</v>
      </c>
      <c r="D99" s="11">
        <v>42681.375</v>
      </c>
    </row>
    <row r="100" spans="1:4" x14ac:dyDescent="0.3">
      <c r="A100" t="s">
        <v>82</v>
      </c>
      <c r="B100" s="9" t="s">
        <v>257</v>
      </c>
      <c r="C100" s="10" t="s">
        <v>139</v>
      </c>
      <c r="D100" s="11">
        <v>27251.333333333332</v>
      </c>
    </row>
    <row r="101" spans="1:4" x14ac:dyDescent="0.3">
      <c r="A101" t="s">
        <v>83</v>
      </c>
      <c r="B101" s="9" t="s">
        <v>258</v>
      </c>
      <c r="C101" s="10" t="s">
        <v>139</v>
      </c>
      <c r="D101" s="11">
        <v>15205.416666666666</v>
      </c>
    </row>
    <row r="102" spans="1:4" x14ac:dyDescent="0.3">
      <c r="A102" t="s">
        <v>84</v>
      </c>
      <c r="B102" s="12" t="s">
        <v>259</v>
      </c>
      <c r="C102" s="13"/>
      <c r="D102" s="14"/>
    </row>
    <row r="103" spans="1:4" x14ac:dyDescent="0.3">
      <c r="A103" t="s">
        <v>85</v>
      </c>
      <c r="B103" s="9" t="s">
        <v>260</v>
      </c>
      <c r="C103" s="10" t="s">
        <v>139</v>
      </c>
      <c r="D103" s="11">
        <v>26848.333333333332</v>
      </c>
    </row>
    <row r="104" spans="1:4" x14ac:dyDescent="0.3">
      <c r="A104" t="s">
        <v>261</v>
      </c>
      <c r="B104" s="9" t="s">
        <v>262</v>
      </c>
      <c r="C104" s="10" t="s">
        <v>148</v>
      </c>
      <c r="D104" s="11">
        <v>34597</v>
      </c>
    </row>
    <row r="105" spans="1:4" x14ac:dyDescent="0.3">
      <c r="A105" t="s">
        <v>86</v>
      </c>
      <c r="B105" s="9" t="s">
        <v>263</v>
      </c>
      <c r="C105" s="10" t="s">
        <v>148</v>
      </c>
      <c r="D105" s="11">
        <v>25210.375</v>
      </c>
    </row>
    <row r="106" spans="1:4" x14ac:dyDescent="0.3">
      <c r="A106" t="s">
        <v>264</v>
      </c>
      <c r="B106" s="9" t="s">
        <v>265</v>
      </c>
      <c r="C106" s="10" t="s">
        <v>148</v>
      </c>
      <c r="D106" s="14"/>
    </row>
    <row r="107" spans="1:4" x14ac:dyDescent="0.3">
      <c r="A107" t="s">
        <v>87</v>
      </c>
      <c r="B107" s="12" t="s">
        <v>266</v>
      </c>
      <c r="C107" s="13" t="s">
        <v>148</v>
      </c>
      <c r="D107" s="14"/>
    </row>
    <row r="108" spans="1:4" x14ac:dyDescent="0.3">
      <c r="A108" t="s">
        <v>88</v>
      </c>
      <c r="B108" s="9" t="s">
        <v>267</v>
      </c>
      <c r="C108" s="10" t="s">
        <v>139</v>
      </c>
      <c r="D108" s="11">
        <v>29523.375</v>
      </c>
    </row>
    <row r="109" spans="1:4" x14ac:dyDescent="0.3">
      <c r="A109" t="s">
        <v>89</v>
      </c>
      <c r="B109" s="9" t="s">
        <v>268</v>
      </c>
      <c r="C109" s="13"/>
      <c r="D109" s="14"/>
    </row>
    <row r="110" spans="1:4" x14ac:dyDescent="0.3">
      <c r="A110" t="s">
        <v>90</v>
      </c>
      <c r="B110" s="9" t="s">
        <v>269</v>
      </c>
      <c r="C110" s="10" t="s">
        <v>139</v>
      </c>
      <c r="D110" s="11">
        <v>28783.333333333332</v>
      </c>
    </row>
    <row r="111" spans="1:4" x14ac:dyDescent="0.3">
      <c r="A111" t="s">
        <v>91</v>
      </c>
      <c r="B111" s="9" t="s">
        <v>270</v>
      </c>
      <c r="C111" s="10" t="s">
        <v>139</v>
      </c>
      <c r="D111" s="11">
        <v>29646.375</v>
      </c>
    </row>
    <row r="112" spans="1:4" x14ac:dyDescent="0.3">
      <c r="A112" t="s">
        <v>92</v>
      </c>
      <c r="B112" s="9" t="s">
        <v>271</v>
      </c>
      <c r="C112" s="10" t="s">
        <v>139</v>
      </c>
      <c r="D112" s="11">
        <v>26085.333333333332</v>
      </c>
    </row>
    <row r="113" spans="1:4" x14ac:dyDescent="0.3">
      <c r="A113" t="s">
        <v>93</v>
      </c>
      <c r="B113" s="9" t="s">
        <v>272</v>
      </c>
      <c r="C113" s="10" t="s">
        <v>139</v>
      </c>
      <c r="D113" s="11">
        <v>26848.333333333332</v>
      </c>
    </row>
    <row r="114" spans="1:4" x14ac:dyDescent="0.3">
      <c r="A114" t="s">
        <v>94</v>
      </c>
      <c r="B114" s="12" t="s">
        <v>273</v>
      </c>
      <c r="C114" s="13" t="s">
        <v>148</v>
      </c>
      <c r="D114" s="14"/>
    </row>
    <row r="115" spans="1:4" x14ac:dyDescent="0.3">
      <c r="A115" t="s">
        <v>95</v>
      </c>
      <c r="B115" s="9" t="s">
        <v>274</v>
      </c>
      <c r="C115" s="10" t="s">
        <v>139</v>
      </c>
      <c r="D115" s="11">
        <v>27033.375</v>
      </c>
    </row>
    <row r="116" spans="1:4" x14ac:dyDescent="0.3">
      <c r="A116" t="s">
        <v>96</v>
      </c>
      <c r="B116" s="9" t="s">
        <v>275</v>
      </c>
      <c r="C116" s="10" t="s">
        <v>139</v>
      </c>
      <c r="D116" s="11">
        <v>24929.375</v>
      </c>
    </row>
    <row r="117" spans="1:4" x14ac:dyDescent="0.3">
      <c r="A117" t="s">
        <v>97</v>
      </c>
      <c r="B117" s="9" t="s">
        <v>276</v>
      </c>
      <c r="C117" s="10" t="s">
        <v>148</v>
      </c>
      <c r="D117" s="11">
        <v>35306.375</v>
      </c>
    </row>
    <row r="118" spans="1:4" x14ac:dyDescent="0.3">
      <c r="A118" t="s">
        <v>98</v>
      </c>
      <c r="B118" s="9" t="s">
        <v>277</v>
      </c>
      <c r="C118" s="10" t="s">
        <v>148</v>
      </c>
      <c r="D118" s="11">
        <v>28743.333333333332</v>
      </c>
    </row>
    <row r="119" spans="1:4" x14ac:dyDescent="0.3">
      <c r="A119" t="s">
        <v>99</v>
      </c>
      <c r="B119" s="9" t="s">
        <v>278</v>
      </c>
      <c r="C119" s="10" t="s">
        <v>148</v>
      </c>
      <c r="D119" s="14"/>
    </row>
    <row r="120" spans="1:4" x14ac:dyDescent="0.3">
      <c r="A120" t="s">
        <v>100</v>
      </c>
      <c r="B120" s="9" t="s">
        <v>279</v>
      </c>
      <c r="C120" s="13"/>
      <c r="D120" s="11">
        <v>45984.375</v>
      </c>
    </row>
    <row r="121" spans="1:4" x14ac:dyDescent="0.3">
      <c r="A121" t="s">
        <v>280</v>
      </c>
      <c r="B121" s="9" t="s">
        <v>281</v>
      </c>
      <c r="C121" s="10" t="s">
        <v>148</v>
      </c>
      <c r="D121" s="11">
        <v>25297.375</v>
      </c>
    </row>
    <row r="122" spans="1:4" x14ac:dyDescent="0.3">
      <c r="A122" t="s">
        <v>101</v>
      </c>
      <c r="B122" s="9" t="s">
        <v>282</v>
      </c>
      <c r="C122" s="10" t="s">
        <v>148</v>
      </c>
      <c r="D122" s="11">
        <v>25297.375</v>
      </c>
    </row>
    <row r="123" spans="1:4" x14ac:dyDescent="0.3">
      <c r="A123" t="s">
        <v>102</v>
      </c>
      <c r="B123" s="9" t="s">
        <v>283</v>
      </c>
      <c r="C123" s="10" t="s">
        <v>148</v>
      </c>
      <c r="D123" s="11">
        <v>20115.375</v>
      </c>
    </row>
    <row r="124" spans="1:4" x14ac:dyDescent="0.3">
      <c r="A124" t="s">
        <v>284</v>
      </c>
      <c r="B124" s="12" t="s">
        <v>285</v>
      </c>
      <c r="C124" s="13" t="s">
        <v>148</v>
      </c>
      <c r="D124" s="14"/>
    </row>
    <row r="125" spans="1:4" x14ac:dyDescent="0.3">
      <c r="A125" t="s">
        <v>103</v>
      </c>
      <c r="B125" s="9" t="s">
        <v>286</v>
      </c>
      <c r="C125" s="10" t="s">
        <v>139</v>
      </c>
      <c r="D125" s="11">
        <v>17261.375</v>
      </c>
    </row>
    <row r="126" spans="1:4" x14ac:dyDescent="0.3">
      <c r="A126" t="s">
        <v>104</v>
      </c>
      <c r="B126" s="9" t="s">
        <v>287</v>
      </c>
      <c r="C126" s="13"/>
      <c r="D126" s="11">
        <v>45937.375</v>
      </c>
    </row>
    <row r="127" spans="1:4" x14ac:dyDescent="0.3">
      <c r="A127" t="s">
        <v>105</v>
      </c>
      <c r="B127" s="9" t="s">
        <v>288</v>
      </c>
      <c r="C127" s="13"/>
      <c r="D127" s="14"/>
    </row>
    <row r="128" spans="1:4" x14ac:dyDescent="0.3">
      <c r="A128" t="s">
        <v>106</v>
      </c>
      <c r="B128" s="9" t="s">
        <v>289</v>
      </c>
      <c r="C128" s="10" t="s">
        <v>139</v>
      </c>
      <c r="D128" s="11">
        <v>25881.375</v>
      </c>
    </row>
    <row r="129" spans="1:4" x14ac:dyDescent="0.3">
      <c r="A129" t="s">
        <v>107</v>
      </c>
      <c r="B129" s="9" t="s">
        <v>290</v>
      </c>
      <c r="C129" s="10" t="s">
        <v>148</v>
      </c>
      <c r="D129" s="11">
        <v>24485.375</v>
      </c>
    </row>
    <row r="130" spans="1:4" x14ac:dyDescent="0.3">
      <c r="A130" t="s">
        <v>108</v>
      </c>
      <c r="B130" s="9" t="s">
        <v>291</v>
      </c>
      <c r="C130" s="10" t="s">
        <v>148</v>
      </c>
      <c r="D130" s="11">
        <v>31948.375</v>
      </c>
    </row>
    <row r="131" spans="1:4" x14ac:dyDescent="0.3">
      <c r="A131" t="s">
        <v>109</v>
      </c>
      <c r="B131" s="9" t="s">
        <v>292</v>
      </c>
      <c r="C131" s="10" t="s">
        <v>139</v>
      </c>
      <c r="D131" s="11">
        <v>28434.375</v>
      </c>
    </row>
    <row r="132" spans="1:4" x14ac:dyDescent="0.3">
      <c r="A132" t="s">
        <v>110</v>
      </c>
      <c r="B132" s="9" t="s">
        <v>293</v>
      </c>
      <c r="C132" s="10" t="s">
        <v>139</v>
      </c>
      <c r="D132" s="11">
        <v>20966.333333333332</v>
      </c>
    </row>
    <row r="133" spans="1:4" x14ac:dyDescent="0.3">
      <c r="A133" t="s">
        <v>111</v>
      </c>
      <c r="B133" s="12" t="s">
        <v>294</v>
      </c>
      <c r="C133" s="13" t="s">
        <v>148</v>
      </c>
      <c r="D133" s="14"/>
    </row>
    <row r="134" spans="1:4" x14ac:dyDescent="0.3">
      <c r="A134" t="s">
        <v>112</v>
      </c>
      <c r="B134" s="9" t="s">
        <v>295</v>
      </c>
      <c r="C134" s="10" t="s">
        <v>139</v>
      </c>
      <c r="D134" s="11">
        <v>27291.333333333332</v>
      </c>
    </row>
    <row r="135" spans="1:4" x14ac:dyDescent="0.3">
      <c r="A135" t="s">
        <v>113</v>
      </c>
      <c r="B135" s="12" t="s">
        <v>296</v>
      </c>
      <c r="C135" s="13" t="s">
        <v>148</v>
      </c>
      <c r="D135" s="15">
        <v>21458</v>
      </c>
    </row>
    <row r="136" spans="1:4" x14ac:dyDescent="0.3">
      <c r="A136" t="s">
        <v>114</v>
      </c>
      <c r="B136" s="9" t="s">
        <v>297</v>
      </c>
      <c r="C136" s="10" t="s">
        <v>139</v>
      </c>
      <c r="D136" s="11">
        <v>26085.333333333332</v>
      </c>
    </row>
    <row r="137" spans="1:4" x14ac:dyDescent="0.3">
      <c r="A137" t="s">
        <v>115</v>
      </c>
      <c r="B137" s="9" t="s">
        <v>298</v>
      </c>
      <c r="C137" s="10" t="s">
        <v>139</v>
      </c>
      <c r="D137" s="11">
        <v>32484.375</v>
      </c>
    </row>
    <row r="138" spans="1:4" x14ac:dyDescent="0.3">
      <c r="A138" t="s">
        <v>116</v>
      </c>
      <c r="B138" s="9" t="s">
        <v>299</v>
      </c>
      <c r="C138" s="10" t="s">
        <v>148</v>
      </c>
      <c r="D138" s="11">
        <v>28527.375</v>
      </c>
    </row>
    <row r="139" spans="1:4" x14ac:dyDescent="0.3">
      <c r="A139" t="s">
        <v>117</v>
      </c>
      <c r="B139" s="9" t="s">
        <v>300</v>
      </c>
      <c r="C139" s="10" t="s">
        <v>148</v>
      </c>
      <c r="D139" s="11">
        <v>26466.333333333332</v>
      </c>
    </row>
    <row r="140" spans="1:4" x14ac:dyDescent="0.3">
      <c r="A140" t="s">
        <v>118</v>
      </c>
      <c r="B140" s="9" t="s">
        <v>301</v>
      </c>
      <c r="C140" s="10" t="s">
        <v>139</v>
      </c>
      <c r="D140" s="11">
        <v>32458.375</v>
      </c>
    </row>
    <row r="141" spans="1:4" x14ac:dyDescent="0.3">
      <c r="A141" t="s">
        <v>119</v>
      </c>
      <c r="B141" s="9" t="s">
        <v>302</v>
      </c>
      <c r="C141" s="10" t="s">
        <v>139</v>
      </c>
      <c r="D141" s="11">
        <v>32458.375</v>
      </c>
    </row>
    <row r="142" spans="1:4" x14ac:dyDescent="0.3">
      <c r="A142" t="s">
        <v>120</v>
      </c>
      <c r="B142" s="9" t="s">
        <v>303</v>
      </c>
      <c r="C142" s="10" t="s">
        <v>139</v>
      </c>
      <c r="D142" s="14"/>
    </row>
    <row r="143" spans="1:4" x14ac:dyDescent="0.3">
      <c r="A143" t="s">
        <v>121</v>
      </c>
      <c r="B143" s="9" t="s">
        <v>304</v>
      </c>
      <c r="C143" s="10" t="s">
        <v>139</v>
      </c>
      <c r="D143" s="11">
        <v>25724</v>
      </c>
    </row>
    <row r="144" spans="1:4" x14ac:dyDescent="0.3">
      <c r="A144" t="s">
        <v>122</v>
      </c>
      <c r="B144" s="9" t="s">
        <v>305</v>
      </c>
      <c r="C144" s="10" t="s">
        <v>139</v>
      </c>
      <c r="D144" s="11">
        <v>25457.333333333332</v>
      </c>
    </row>
    <row r="145" spans="1:4" x14ac:dyDescent="0.3">
      <c r="A145" t="s">
        <v>123</v>
      </c>
      <c r="B145" s="9" t="s">
        <v>306</v>
      </c>
      <c r="C145" s="10" t="s">
        <v>148</v>
      </c>
      <c r="D145" s="11">
        <v>28258.333333333332</v>
      </c>
    </row>
    <row r="146" spans="1:4" x14ac:dyDescent="0.3">
      <c r="A146" t="s">
        <v>124</v>
      </c>
      <c r="B146" s="9" t="s">
        <v>307</v>
      </c>
      <c r="C146" s="10" t="s">
        <v>139</v>
      </c>
      <c r="D146" s="11">
        <v>26345.375</v>
      </c>
    </row>
    <row r="147" spans="1:4" x14ac:dyDescent="0.3">
      <c r="A147" t="s">
        <v>125</v>
      </c>
      <c r="B147" s="12" t="s">
        <v>308</v>
      </c>
      <c r="C147" s="13" t="s">
        <v>139</v>
      </c>
      <c r="D147" s="14"/>
    </row>
    <row r="148" spans="1:4" x14ac:dyDescent="0.3">
      <c r="A148" t="s">
        <v>309</v>
      </c>
      <c r="B148" s="9" t="s">
        <v>310</v>
      </c>
      <c r="C148" s="10" t="s">
        <v>148</v>
      </c>
      <c r="D148" s="11">
        <v>45828.375</v>
      </c>
    </row>
    <row r="149" spans="1:4" x14ac:dyDescent="0.3">
      <c r="A149" t="s">
        <v>126</v>
      </c>
      <c r="B149" s="9" t="s">
        <v>311</v>
      </c>
      <c r="C149" s="10" t="s">
        <v>148</v>
      </c>
      <c r="D149" s="11">
        <v>28402.333333333332</v>
      </c>
    </row>
    <row r="150" spans="1:4" x14ac:dyDescent="0.3">
      <c r="A150" t="s">
        <v>127</v>
      </c>
      <c r="B150" s="9" t="s">
        <v>312</v>
      </c>
      <c r="C150" s="10" t="s">
        <v>148</v>
      </c>
      <c r="D150" s="11">
        <v>21384.333333333332</v>
      </c>
    </row>
    <row r="151" spans="1:4" x14ac:dyDescent="0.3">
      <c r="A151" t="s">
        <v>128</v>
      </c>
      <c r="B151" s="9" t="s">
        <v>313</v>
      </c>
      <c r="C151" s="10" t="s">
        <v>148</v>
      </c>
      <c r="D151" s="11">
        <v>26739.375</v>
      </c>
    </row>
    <row r="152" spans="1:4" x14ac:dyDescent="0.3">
      <c r="A152" t="s">
        <v>129</v>
      </c>
      <c r="B152" s="9" t="s">
        <v>314</v>
      </c>
      <c r="C152" s="10" t="s">
        <v>139</v>
      </c>
      <c r="D152" s="11">
        <v>27011.375</v>
      </c>
    </row>
    <row r="153" spans="1:4" x14ac:dyDescent="0.3">
      <c r="A153" t="s">
        <v>130</v>
      </c>
      <c r="B153" s="9" t="s">
        <v>315</v>
      </c>
      <c r="C153" s="10" t="s">
        <v>139</v>
      </c>
      <c r="D153" s="11">
        <v>32321.375</v>
      </c>
    </row>
    <row r="154" spans="1:4" x14ac:dyDescent="0.3">
      <c r="A154" t="s">
        <v>131</v>
      </c>
      <c r="B154" s="12" t="s">
        <v>316</v>
      </c>
      <c r="C154" s="13" t="s">
        <v>148</v>
      </c>
      <c r="D154" s="14"/>
    </row>
    <row r="155" spans="1:4" x14ac:dyDescent="0.3">
      <c r="A155" t="s">
        <v>132</v>
      </c>
      <c r="B155" s="9" t="s">
        <v>317</v>
      </c>
      <c r="C155" s="10" t="s">
        <v>139</v>
      </c>
      <c r="D155" s="11">
        <v>27604.333333333332</v>
      </c>
    </row>
    <row r="156" spans="1:4" x14ac:dyDescent="0.3">
      <c r="A156" t="s">
        <v>318</v>
      </c>
      <c r="B156" s="9" t="s">
        <v>319</v>
      </c>
      <c r="C156" s="10" t="s">
        <v>148</v>
      </c>
      <c r="D156" s="11">
        <v>30322.375</v>
      </c>
    </row>
    <row r="157" spans="1:4" ht="15" thickBot="1" x14ac:dyDescent="0.35">
      <c r="A157" t="s">
        <v>133</v>
      </c>
      <c r="B157" s="9" t="s">
        <v>320</v>
      </c>
      <c r="C157" s="10" t="s">
        <v>139</v>
      </c>
      <c r="D157" s="11">
        <v>42966.375</v>
      </c>
    </row>
    <row r="158" spans="1:4" ht="15" thickBot="1" x14ac:dyDescent="0.35">
      <c r="A158" t="s">
        <v>322</v>
      </c>
      <c r="B158" s="16" t="s">
        <v>321</v>
      </c>
      <c r="C158" s="10" t="s">
        <v>139</v>
      </c>
    </row>
  </sheetData>
  <autoFilter ref="A1:D157" xr:uid="{7891ADEC-1BEB-4117-9E83-452B3A80C7D2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Invpat</vt:lpstr>
      <vt:lpstr>patients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Boeschlin</dc:creator>
  <cp:lastModifiedBy>Pierre Boeschlin</cp:lastModifiedBy>
  <dcterms:created xsi:type="dcterms:W3CDTF">2026-03-24T19:36:38Z</dcterms:created>
  <dcterms:modified xsi:type="dcterms:W3CDTF">2026-07-04T08:06:17Z</dcterms:modified>
</cp:coreProperties>
</file>