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12.03.2025\"/>
    </mc:Choice>
  </mc:AlternateContent>
  <xr:revisionPtr revIDLastSave="0" documentId="8_{9AF91756-A516-456F-BF71-7D9963F77D93}" xr6:coauthVersionLast="47" xr6:coauthVersionMax="47" xr10:uidLastSave="{00000000-0000-0000-0000-000000000000}"/>
  <bookViews>
    <workbookView xWindow="-108" yWindow="-108" windowWidth="23256" windowHeight="12456" xr2:uid="{EA596B96-9E76-454E-B072-0FB8150F9AB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J10" i="1"/>
  <c r="J9" i="1"/>
  <c r="J8" i="1"/>
  <c r="J6" i="1"/>
  <c r="J5" i="1"/>
  <c r="J4" i="1"/>
  <c r="J3" i="1"/>
</calcChain>
</file>

<file path=xl/sharedStrings.xml><?xml version="1.0" encoding="utf-8"?>
<sst xmlns="http://schemas.openxmlformats.org/spreadsheetml/2006/main" count="156" uniqueCount="79">
  <si>
    <t>Invoices from 27.02.2025 and 12.03.2025</t>
  </si>
  <si>
    <t>Patient name</t>
  </si>
  <si>
    <t>Invoice Nr.</t>
  </si>
  <si>
    <t>SM/SBL</t>
  </si>
  <si>
    <t>Amount(CHF)</t>
  </si>
  <si>
    <t>Amount(IDR)</t>
  </si>
  <si>
    <t>Payment to</t>
  </si>
  <si>
    <t>Status</t>
  </si>
  <si>
    <t xml:space="preserve">Total CHF: </t>
  </si>
  <si>
    <t>Aboe Bakar</t>
  </si>
  <si>
    <t>55H-02502-GM01</t>
  </si>
  <si>
    <t>SM</t>
  </si>
  <si>
    <t>CH</t>
  </si>
  <si>
    <t>Paid</t>
  </si>
  <si>
    <t xml:space="preserve">Total IDR: </t>
  </si>
  <si>
    <t>Purnomo Sambodo</t>
  </si>
  <si>
    <t>55H-02502-GM02</t>
  </si>
  <si>
    <t>USD</t>
  </si>
  <si>
    <t xml:space="preserve">Total SGD: </t>
  </si>
  <si>
    <t>Hapsari Retno</t>
  </si>
  <si>
    <t>55H-02502-GM03</t>
  </si>
  <si>
    <t>Pendent</t>
  </si>
  <si>
    <t xml:space="preserve">Total USD: </t>
  </si>
  <si>
    <t>Agung Yadha Adhi Nugraha</t>
  </si>
  <si>
    <t xml:space="preserve"> 55H-02503-GM01</t>
  </si>
  <si>
    <t>Yonathan (Joey) Kusnadi</t>
  </si>
  <si>
    <t xml:space="preserve"> 55H-02503-GM02</t>
  </si>
  <si>
    <t>ID</t>
  </si>
  <si>
    <t xml:space="preserve">Total Paid: </t>
  </si>
  <si>
    <t>Herman Herry Adranacus</t>
  </si>
  <si>
    <t xml:space="preserve"> 55H-02503-GM03</t>
  </si>
  <si>
    <t xml:space="preserve">Total Pendent: </t>
  </si>
  <si>
    <t>Ong Hang Ling</t>
  </si>
  <si>
    <t xml:space="preserve"> 55H-02503-GM04</t>
  </si>
  <si>
    <t xml:space="preserve">Total Open: </t>
  </si>
  <si>
    <t>Vincencia Hennie</t>
  </si>
  <si>
    <t xml:space="preserve"> 55H-02503-GM05</t>
  </si>
  <si>
    <t>Salim Lan Jaya Liem</t>
  </si>
  <si>
    <t xml:space="preserve"> 55H-02503-GM06</t>
  </si>
  <si>
    <t>Adryan Mangkuningrat</t>
  </si>
  <si>
    <t xml:space="preserve"> 55H-02503-GM07</t>
  </si>
  <si>
    <t>Nonda Nellyana Djaja</t>
  </si>
  <si>
    <t xml:space="preserve"> 55H-02503-GM08</t>
  </si>
  <si>
    <t>Adex Yudiswan</t>
  </si>
  <si>
    <t xml:space="preserve"> 55H-02503-GM09</t>
  </si>
  <si>
    <t>Yanti Rimba</t>
  </si>
  <si>
    <t xml:space="preserve"> 55H-02503-GM10</t>
  </si>
  <si>
    <t>Gunawan Budirahardjo</t>
  </si>
  <si>
    <t xml:space="preserve"> 55H-02503-GM11</t>
  </si>
  <si>
    <t>Novita Ariyanti</t>
  </si>
  <si>
    <t xml:space="preserve"> 55H-02503-GM12</t>
  </si>
  <si>
    <t>Teuku Rizal Moelana</t>
  </si>
  <si>
    <t xml:space="preserve"> 55H-02503-GM13</t>
  </si>
  <si>
    <t>Adit</t>
  </si>
  <si>
    <t xml:space="preserve"> 55H-02503-GM14</t>
  </si>
  <si>
    <t>Muhammad Ali Yusuf</t>
  </si>
  <si>
    <t xml:space="preserve"> 55H-02503-GM15</t>
  </si>
  <si>
    <t>Jenny Sutanto</t>
  </si>
  <si>
    <t xml:space="preserve"> 55H-02503-GM16</t>
  </si>
  <si>
    <t>SG</t>
  </si>
  <si>
    <t>Agus Andriyanto</t>
  </si>
  <si>
    <t xml:space="preserve"> 55H-02503-GM17</t>
  </si>
  <si>
    <t>Mochtar Pitojoe</t>
  </si>
  <si>
    <t xml:space="preserve"> 55H-02503-GM18</t>
  </si>
  <si>
    <t>Josef Humato</t>
  </si>
  <si>
    <t xml:space="preserve"> 55H-02503-GM19</t>
  </si>
  <si>
    <t>Samuel Rusli</t>
  </si>
  <si>
    <t xml:space="preserve"> 55H-02503-GM20</t>
  </si>
  <si>
    <t>Ita Yuliati</t>
  </si>
  <si>
    <t xml:space="preserve"> 55H-02503-GM21</t>
  </si>
  <si>
    <t>Wahyu Hadiningrat</t>
  </si>
  <si>
    <t xml:space="preserve"> 55H-02503-GM22</t>
  </si>
  <si>
    <t>Misyana Rimba</t>
  </si>
  <si>
    <t xml:space="preserve"> 55H-02503-GM23</t>
  </si>
  <si>
    <t>Tjia Ian Giok</t>
  </si>
  <si>
    <t xml:space="preserve"> 55H-02503-GM24</t>
  </si>
  <si>
    <t>Benny Effendy</t>
  </si>
  <si>
    <t xml:space="preserve"> 55H-02503-GM25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</si>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</sst>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CHF&quot;\ #,##0.00"/>
    <numFmt numFmtId="165" formatCode="[$IDR]\ 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0" xfId="0" applyFont="1" applyFill="1" applyAlignment="1">
      <alignment horizontal="right"/>
    </xf>
    <xf numFmtId="4" fontId="1" fillId="2" borderId="0" xfId="0" applyNumberFormat="1" applyFont="1" applyFill="1"/>
    <xf numFmtId="0" fontId="1" fillId="4" borderId="2" xfId="0" applyFont="1" applyFill="1" applyBorder="1"/>
    <xf numFmtId="0" fontId="0" fillId="4" borderId="0" xfId="0" applyFill="1"/>
    <xf numFmtId="0" fontId="0" fillId="4" borderId="2" xfId="0" applyFill="1" applyBorder="1"/>
    <xf numFmtId="4" fontId="0" fillId="4" borderId="2" xfId="0" applyNumberFormat="1" applyFill="1" applyBorder="1"/>
    <xf numFmtId="0" fontId="0" fillId="4" borderId="3" xfId="0" applyFill="1" applyBorder="1"/>
    <xf numFmtId="0" fontId="3" fillId="0" borderId="2" xfId="0" applyFont="1" applyBorder="1"/>
    <xf numFmtId="0" fontId="0" fillId="0" borderId="2" xfId="0" applyBorder="1"/>
    <xf numFmtId="4" fontId="0" fillId="0" borderId="2" xfId="0" applyNumberFormat="1" applyBorder="1"/>
    <xf numFmtId="3" fontId="0" fillId="0" borderId="3" xfId="0" applyNumberFormat="1" applyBorder="1"/>
    <xf numFmtId="0" fontId="1" fillId="5" borderId="0" xfId="0" applyFont="1" applyFill="1" applyAlignment="1">
      <alignment horizontal="right"/>
    </xf>
    <xf numFmtId="4" fontId="1" fillId="5" borderId="0" xfId="0" applyNumberFormat="1" applyFont="1" applyFill="1"/>
    <xf numFmtId="0" fontId="1" fillId="6" borderId="0" xfId="0" applyFont="1" applyFill="1" applyAlignment="1">
      <alignment horizontal="right"/>
    </xf>
    <xf numFmtId="4" fontId="1" fillId="6" borderId="0" xfId="0" applyNumberFormat="1" applyFont="1" applyFill="1"/>
    <xf numFmtId="0" fontId="3" fillId="0" borderId="4" xfId="0" applyFont="1" applyBorder="1"/>
    <xf numFmtId="0" fontId="0" fillId="0" borderId="4" xfId="0" applyBorder="1"/>
    <xf numFmtId="4" fontId="0" fillId="0" borderId="5" xfId="0" applyNumberFormat="1" applyBorder="1" applyAlignment="1">
      <alignment horizontal="right" vertical="center"/>
    </xf>
    <xf numFmtId="3" fontId="0" fillId="0" borderId="6" xfId="0" applyNumberFormat="1" applyBorder="1"/>
    <xf numFmtId="4" fontId="0" fillId="0" borderId="2" xfId="0" applyNumberFormat="1" applyBorder="1" applyAlignment="1">
      <alignment horizontal="right" vertical="center"/>
    </xf>
    <xf numFmtId="0" fontId="0" fillId="0" borderId="7" xfId="0" applyBorder="1"/>
    <xf numFmtId="3" fontId="0" fillId="0" borderId="2" xfId="0" applyNumberFormat="1" applyBorder="1"/>
    <xf numFmtId="0" fontId="3" fillId="0" borderId="7" xfId="0" applyFont="1" applyBorder="1"/>
    <xf numFmtId="4" fontId="0" fillId="0" borderId="4" xfId="0" applyNumberFormat="1" applyBorder="1" applyAlignment="1">
      <alignment horizontal="right" vertical="center"/>
    </xf>
    <xf numFmtId="3" fontId="0" fillId="0" borderId="4" xfId="0" applyNumberFormat="1" applyBorder="1"/>
    <xf numFmtId="0" fontId="0" fillId="4" borderId="4" xfId="0" applyFill="1" applyBorder="1"/>
    <xf numFmtId="0" fontId="1" fillId="3" borderId="0" xfId="0" applyFont="1" applyFill="1"/>
    <xf numFmtId="164" fontId="1" fillId="3" borderId="0" xfId="0" applyNumberFormat="1" applyFont="1" applyFill="1"/>
    <xf numFmtId="165" fontId="1" fillId="3" borderId="0" xfId="0" applyNumberFormat="1" applyFont="1" applyFill="1"/>
    <xf numFmtId="0" fontId="0" fillId="3" borderId="0" xfId="0" applyFill="1"/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C74C-1E17-4FD7-857F-FE502CDC0749}">
  <dimension ref="A2:J32"/>
  <sheetViews>
    <sheetView tabSelected="1" workbookViewId="0">
      <selection activeCell="O21" sqref="O21"/>
    </sheetView>
  </sheetViews>
  <sheetFormatPr baseColWidth="10" defaultRowHeight="14.4" x14ac:dyDescent="0.3"/>
  <cols>
    <col min="1" max="1" width="25.6640625" bestFit="1" customWidth="1"/>
    <col min="2" max="2" width="15.88671875" bestFit="1" customWidth="1"/>
    <col min="4" max="4" width="13.77734375" bestFit="1" customWidth="1"/>
    <col min="5" max="5" width="12.44140625" bestFit="1" customWidth="1"/>
    <col min="8" max="8" width="4.21875" customWidth="1"/>
    <col min="9" max="9" width="14.21875" customWidth="1"/>
    <col min="10" max="10" width="12.5546875" customWidth="1"/>
  </cols>
  <sheetData>
    <row r="2" spans="1:10" ht="18" x14ac:dyDescent="0.35">
      <c r="A2" s="1" t="s">
        <v>0</v>
      </c>
      <c r="B2" s="1"/>
      <c r="C2" s="1"/>
      <c r="D2" s="1"/>
      <c r="E2" s="1"/>
      <c r="F2" s="2"/>
      <c r="G2" s="2"/>
    </row>
    <row r="3" spans="1:10" x14ac:dyDescent="0.3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I3" s="5" t="s">
        <v>8</v>
      </c>
      <c r="J3" s="6">
        <f>SUMIF($F$4:$F$30,"CH",$D$4:$D$31)</f>
        <v>273102.4375</v>
      </c>
    </row>
    <row r="4" spans="1:10" x14ac:dyDescent="0.3">
      <c r="A4" s="7" t="s">
        <v>9</v>
      </c>
      <c r="B4" s="8" t="s">
        <v>10</v>
      </c>
      <c r="C4" s="9" t="s">
        <v>11</v>
      </c>
      <c r="D4" s="10">
        <v>38828.800000000003</v>
      </c>
      <c r="E4" s="11"/>
      <c r="F4" s="9" t="s">
        <v>12</v>
      </c>
      <c r="G4" s="9" t="s">
        <v>13</v>
      </c>
      <c r="I4" s="5" t="s">
        <v>14</v>
      </c>
      <c r="J4" s="6">
        <f>SUMIF($F$4:$F$30,"ID",$D$4:$D$31)</f>
        <v>30767.319199999998</v>
      </c>
    </row>
    <row r="5" spans="1:10" x14ac:dyDescent="0.3">
      <c r="A5" s="7" t="s">
        <v>15</v>
      </c>
      <c r="B5" s="8" t="s">
        <v>16</v>
      </c>
      <c r="C5" s="9" t="s">
        <v>11</v>
      </c>
      <c r="D5" s="10">
        <v>32914.550000000003</v>
      </c>
      <c r="E5" s="11"/>
      <c r="F5" s="9" t="s">
        <v>17</v>
      </c>
      <c r="G5" s="9" t="s">
        <v>13</v>
      </c>
      <c r="I5" s="5" t="s">
        <v>18</v>
      </c>
      <c r="J5" s="6">
        <f>SUMIF($F$4:$F$30,"SG",$D$4:$D$31)</f>
        <v>1675.4699999999998</v>
      </c>
    </row>
    <row r="6" spans="1:10" x14ac:dyDescent="0.3">
      <c r="A6" s="7" t="s">
        <v>19</v>
      </c>
      <c r="B6" s="8" t="s">
        <v>20</v>
      </c>
      <c r="C6" s="9" t="s">
        <v>11</v>
      </c>
      <c r="D6" s="10">
        <v>36286.9</v>
      </c>
      <c r="E6" s="11"/>
      <c r="F6" s="9" t="s">
        <v>12</v>
      </c>
      <c r="G6" s="9" t="s">
        <v>21</v>
      </c>
      <c r="I6" s="5" t="s">
        <v>22</v>
      </c>
      <c r="J6" s="6">
        <f>SUMIF($F$4:$F$30,"USD",$D$4:$D$31)</f>
        <v>32914.550000000003</v>
      </c>
    </row>
    <row r="7" spans="1:10" x14ac:dyDescent="0.3">
      <c r="A7" s="12" t="s">
        <v>23</v>
      </c>
      <c r="B7" t="s">
        <v>24</v>
      </c>
      <c r="C7" s="13" t="s">
        <v>11</v>
      </c>
      <c r="D7" s="14">
        <v>37078.289999999994</v>
      </c>
      <c r="E7" s="15"/>
      <c r="F7" s="9" t="s">
        <v>12</v>
      </c>
      <c r="G7" s="9" t="s">
        <v>21</v>
      </c>
      <c r="I7" s="16"/>
      <c r="J7" s="17"/>
    </row>
    <row r="8" spans="1:10" x14ac:dyDescent="0.3">
      <c r="A8" s="12" t="s">
        <v>25</v>
      </c>
      <c r="B8" t="s">
        <v>26</v>
      </c>
      <c r="C8" s="13" t="s">
        <v>11</v>
      </c>
      <c r="D8" s="14">
        <v>809.78</v>
      </c>
      <c r="E8" s="15"/>
      <c r="F8" s="9" t="s">
        <v>27</v>
      </c>
      <c r="G8" s="9" t="s">
        <v>21</v>
      </c>
      <c r="I8" s="18" t="s">
        <v>28</v>
      </c>
      <c r="J8" s="19">
        <f>SUMIF($G$4:$G$30,"Paid",$D$4:$D$31)</f>
        <v>108229.77000000002</v>
      </c>
    </row>
    <row r="9" spans="1:10" x14ac:dyDescent="0.3">
      <c r="A9" s="12" t="s">
        <v>29</v>
      </c>
      <c r="B9" t="s">
        <v>30</v>
      </c>
      <c r="C9" s="13" t="s">
        <v>11</v>
      </c>
      <c r="D9" s="14">
        <v>29342.41</v>
      </c>
      <c r="E9" s="15"/>
      <c r="F9" s="9" t="s">
        <v>12</v>
      </c>
      <c r="G9" s="9" t="s">
        <v>13</v>
      </c>
      <c r="I9" s="18" t="s">
        <v>31</v>
      </c>
      <c r="J9" s="19">
        <f>SUMIF($G$4:$G$30,"Pendent",$D$4:$D$31)</f>
        <v>230230.0067</v>
      </c>
    </row>
    <row r="10" spans="1:10" x14ac:dyDescent="0.3">
      <c r="A10" s="12" t="s">
        <v>32</v>
      </c>
      <c r="B10" t="s">
        <v>33</v>
      </c>
      <c r="C10" s="13" t="s">
        <v>11</v>
      </c>
      <c r="D10" s="14">
        <v>39539.5</v>
      </c>
      <c r="E10" s="15"/>
      <c r="F10" s="9" t="s">
        <v>12</v>
      </c>
      <c r="G10" s="9" t="s">
        <v>21</v>
      </c>
      <c r="I10" s="18" t="s">
        <v>34</v>
      </c>
      <c r="J10" s="19">
        <f>SUMIF($G$4:$G$30,"Open",$D$4:$D$31)</f>
        <v>0</v>
      </c>
    </row>
    <row r="11" spans="1:10" x14ac:dyDescent="0.3">
      <c r="A11" s="12" t="s">
        <v>35</v>
      </c>
      <c r="B11" t="s">
        <v>36</v>
      </c>
      <c r="C11" s="13" t="s">
        <v>11</v>
      </c>
      <c r="D11" s="14">
        <v>652.54999999999995</v>
      </c>
      <c r="E11" s="15"/>
      <c r="F11" s="9" t="s">
        <v>27</v>
      </c>
      <c r="G11" s="9" t="s">
        <v>13</v>
      </c>
    </row>
    <row r="12" spans="1:10" x14ac:dyDescent="0.3">
      <c r="A12" s="12" t="s">
        <v>37</v>
      </c>
      <c r="B12" t="s">
        <v>38</v>
      </c>
      <c r="C12" s="13" t="s">
        <v>11</v>
      </c>
      <c r="D12" s="14">
        <v>19175.712500000001</v>
      </c>
      <c r="E12" s="15"/>
      <c r="F12" s="9" t="s">
        <v>12</v>
      </c>
      <c r="G12" s="9" t="s">
        <v>21</v>
      </c>
    </row>
    <row r="13" spans="1:10" x14ac:dyDescent="0.3">
      <c r="A13" s="12" t="s">
        <v>39</v>
      </c>
      <c r="B13" t="s">
        <v>40</v>
      </c>
      <c r="C13" s="13" t="s">
        <v>11</v>
      </c>
      <c r="D13" s="14">
        <v>7325.7</v>
      </c>
      <c r="E13" s="15"/>
      <c r="F13" s="9" t="s">
        <v>12</v>
      </c>
      <c r="G13" s="9" t="s">
        <v>21</v>
      </c>
    </row>
    <row r="14" spans="1:10" x14ac:dyDescent="0.3">
      <c r="A14" s="12" t="s">
        <v>41</v>
      </c>
      <c r="B14" t="s">
        <v>42</v>
      </c>
      <c r="C14" s="13" t="s">
        <v>11</v>
      </c>
      <c r="D14" s="14">
        <v>12702.275000000001</v>
      </c>
      <c r="E14" s="15"/>
      <c r="F14" s="9" t="s">
        <v>12</v>
      </c>
      <c r="G14" s="9" t="s">
        <v>21</v>
      </c>
    </row>
    <row r="15" spans="1:10" x14ac:dyDescent="0.3">
      <c r="A15" s="12" t="s">
        <v>43</v>
      </c>
      <c r="B15" t="s">
        <v>44</v>
      </c>
      <c r="C15" s="13" t="s">
        <v>11</v>
      </c>
      <c r="D15" s="14">
        <v>4675.4492</v>
      </c>
      <c r="E15" s="15"/>
      <c r="F15" s="9" t="s">
        <v>27</v>
      </c>
      <c r="G15" s="9" t="s">
        <v>21</v>
      </c>
    </row>
    <row r="16" spans="1:10" x14ac:dyDescent="0.3">
      <c r="A16" s="12" t="s">
        <v>45</v>
      </c>
      <c r="B16" t="s">
        <v>46</v>
      </c>
      <c r="C16" s="13" t="s">
        <v>11</v>
      </c>
      <c r="D16" s="14">
        <v>7525.63</v>
      </c>
      <c r="E16" s="15"/>
      <c r="F16" s="9" t="s">
        <v>27</v>
      </c>
      <c r="G16" s="9" t="s">
        <v>21</v>
      </c>
    </row>
    <row r="17" spans="1:7" x14ac:dyDescent="0.3">
      <c r="A17" s="12" t="s">
        <v>47</v>
      </c>
      <c r="B17" t="s">
        <v>48</v>
      </c>
      <c r="C17" s="13" t="s">
        <v>11</v>
      </c>
      <c r="D17" s="14">
        <v>2033.62</v>
      </c>
      <c r="E17" s="15"/>
      <c r="F17" s="9" t="s">
        <v>27</v>
      </c>
      <c r="G17" s="9" t="s">
        <v>13</v>
      </c>
    </row>
    <row r="18" spans="1:7" x14ac:dyDescent="0.3">
      <c r="A18" s="12" t="s">
        <v>49</v>
      </c>
      <c r="B18" t="s">
        <v>50</v>
      </c>
      <c r="C18" s="13" t="s">
        <v>11</v>
      </c>
      <c r="D18" s="14">
        <v>4531.24</v>
      </c>
      <c r="E18" s="15"/>
      <c r="F18" s="9" t="s">
        <v>27</v>
      </c>
      <c r="G18" s="9" t="s">
        <v>21</v>
      </c>
    </row>
    <row r="19" spans="1:7" x14ac:dyDescent="0.3">
      <c r="A19" s="12" t="s">
        <v>51</v>
      </c>
      <c r="B19" t="s">
        <v>52</v>
      </c>
      <c r="C19" s="13" t="s">
        <v>11</v>
      </c>
      <c r="D19" s="14">
        <v>985.09999999999991</v>
      </c>
      <c r="E19" s="15"/>
      <c r="F19" s="9" t="s">
        <v>27</v>
      </c>
      <c r="G19" s="9" t="s">
        <v>13</v>
      </c>
    </row>
    <row r="20" spans="1:7" x14ac:dyDescent="0.3">
      <c r="A20" s="12" t="s">
        <v>53</v>
      </c>
      <c r="B20" t="s">
        <v>54</v>
      </c>
      <c r="C20" s="13" t="s">
        <v>11</v>
      </c>
      <c r="D20" s="14">
        <v>440.67</v>
      </c>
      <c r="E20" s="15"/>
      <c r="F20" s="9" t="s">
        <v>27</v>
      </c>
      <c r="G20" s="9" t="s">
        <v>13</v>
      </c>
    </row>
    <row r="21" spans="1:7" x14ac:dyDescent="0.3">
      <c r="A21" s="12" t="s">
        <v>55</v>
      </c>
      <c r="B21" t="s">
        <v>56</v>
      </c>
      <c r="C21" s="13" t="s">
        <v>11</v>
      </c>
      <c r="D21" s="14">
        <v>321.60000000000002</v>
      </c>
      <c r="E21" s="15"/>
      <c r="F21" s="9" t="s">
        <v>27</v>
      </c>
      <c r="G21" s="9" t="s">
        <v>13</v>
      </c>
    </row>
    <row r="22" spans="1:7" x14ac:dyDescent="0.3">
      <c r="A22" s="12" t="s">
        <v>57</v>
      </c>
      <c r="B22" t="s">
        <v>58</v>
      </c>
      <c r="C22" s="13" t="s">
        <v>11</v>
      </c>
      <c r="D22" s="14">
        <v>506.6</v>
      </c>
      <c r="E22" s="15"/>
      <c r="F22" s="9" t="s">
        <v>59</v>
      </c>
      <c r="G22" s="9" t="s">
        <v>13</v>
      </c>
    </row>
    <row r="23" spans="1:7" x14ac:dyDescent="0.3">
      <c r="A23" s="12" t="s">
        <v>60</v>
      </c>
      <c r="B23" t="s">
        <v>61</v>
      </c>
      <c r="C23" s="13" t="s">
        <v>11</v>
      </c>
      <c r="D23" s="14">
        <v>3612.9600000000005</v>
      </c>
      <c r="E23" s="15"/>
      <c r="F23" s="9" t="s">
        <v>27</v>
      </c>
      <c r="G23" s="9" t="s">
        <v>21</v>
      </c>
    </row>
    <row r="24" spans="1:7" x14ac:dyDescent="0.3">
      <c r="A24" s="12" t="s">
        <v>62</v>
      </c>
      <c r="B24" t="s">
        <v>63</v>
      </c>
      <c r="C24" s="13" t="s">
        <v>11</v>
      </c>
      <c r="D24" s="14">
        <v>31908.42</v>
      </c>
      <c r="E24" s="15">
        <v>7917000</v>
      </c>
      <c r="F24" s="9" t="s">
        <v>12</v>
      </c>
      <c r="G24" s="9" t="s">
        <v>21</v>
      </c>
    </row>
    <row r="25" spans="1:7" x14ac:dyDescent="0.3">
      <c r="A25" s="12" t="s">
        <v>64</v>
      </c>
      <c r="B25" t="s">
        <v>65</v>
      </c>
      <c r="C25" s="13" t="s">
        <v>11</v>
      </c>
      <c r="D25" s="14">
        <v>10083.81</v>
      </c>
      <c r="E25" s="15"/>
      <c r="F25" s="9" t="s">
        <v>12</v>
      </c>
      <c r="G25" s="9" t="s">
        <v>21</v>
      </c>
    </row>
    <row r="26" spans="1:7" x14ac:dyDescent="0.3">
      <c r="A26" s="12" t="s">
        <v>66</v>
      </c>
      <c r="B26" t="s">
        <v>67</v>
      </c>
      <c r="C26" s="13" t="s">
        <v>11</v>
      </c>
      <c r="D26" s="14">
        <v>1035</v>
      </c>
      <c r="E26" s="15"/>
      <c r="F26" s="9" t="s">
        <v>27</v>
      </c>
      <c r="G26" s="9" t="s">
        <v>13</v>
      </c>
    </row>
    <row r="27" spans="1:7" x14ac:dyDescent="0.3">
      <c r="A27" s="20" t="s">
        <v>68</v>
      </c>
      <c r="B27" t="s">
        <v>69</v>
      </c>
      <c r="C27" s="21" t="s">
        <v>11</v>
      </c>
      <c r="D27" s="22">
        <v>2568.2499999999995</v>
      </c>
      <c r="E27" s="23"/>
      <c r="F27" s="9" t="s">
        <v>27</v>
      </c>
      <c r="G27" s="9" t="s">
        <v>21</v>
      </c>
    </row>
    <row r="28" spans="1:7" x14ac:dyDescent="0.3">
      <c r="A28" s="12" t="s">
        <v>70</v>
      </c>
      <c r="B28" t="s">
        <v>71</v>
      </c>
      <c r="C28" s="21" t="s">
        <v>11</v>
      </c>
      <c r="D28" s="24">
        <v>10830.619999999999</v>
      </c>
      <c r="E28" s="15"/>
      <c r="F28" s="9" t="s">
        <v>12</v>
      </c>
      <c r="G28" s="9" t="s">
        <v>21</v>
      </c>
    </row>
    <row r="29" spans="1:7" x14ac:dyDescent="0.3">
      <c r="A29" s="12" t="s">
        <v>72</v>
      </c>
      <c r="B29" s="25" t="s">
        <v>73</v>
      </c>
      <c r="C29" s="13" t="s">
        <v>11</v>
      </c>
      <c r="D29" s="24">
        <v>1575.47</v>
      </c>
      <c r="E29" s="26"/>
      <c r="F29" s="9" t="s">
        <v>27</v>
      </c>
      <c r="G29" s="9" t="s">
        <v>21</v>
      </c>
    </row>
    <row r="30" spans="1:7" x14ac:dyDescent="0.3">
      <c r="A30" s="27" t="s">
        <v>74</v>
      </c>
      <c r="B30" s="25" t="s">
        <v>75</v>
      </c>
      <c r="C30" s="21" t="s">
        <v>11</v>
      </c>
      <c r="D30" s="28">
        <v>1168.8699999999999</v>
      </c>
      <c r="E30" s="29"/>
      <c r="F30" s="30" t="s">
        <v>59</v>
      </c>
      <c r="G30" s="30" t="s">
        <v>13</v>
      </c>
    </row>
    <row r="31" spans="1:7" x14ac:dyDescent="0.3">
      <c r="A31" s="20" t="s">
        <v>76</v>
      </c>
      <c r="B31" s="25" t="s">
        <v>77</v>
      </c>
      <c r="C31" s="21" t="s">
        <v>11</v>
      </c>
      <c r="D31" s="28">
        <v>111.32</v>
      </c>
      <c r="E31" s="29"/>
      <c r="F31" s="30" t="s">
        <v>12</v>
      </c>
      <c r="G31" s="30" t="s">
        <v>21</v>
      </c>
    </row>
    <row r="32" spans="1:7" x14ac:dyDescent="0.3">
      <c r="A32" s="31"/>
      <c r="B32" s="31"/>
      <c r="C32" s="31" t="s">
        <v>78</v>
      </c>
      <c r="D32" s="32">
        <f>SUM(D4:D31)</f>
        <v>338571.09669999982</v>
      </c>
      <c r="E32" s="33">
        <f>SUM(E7:E30)</f>
        <v>7917000</v>
      </c>
      <c r="F32" s="34"/>
      <c r="G32" s="34"/>
    </row>
  </sheetData>
  <mergeCells count="1">
    <mergeCell ref="A2:E2"/>
  </mergeCells>
  <conditionalFormatting sqref="G4:G31">
    <cfRule type="containsText" dxfId="1" priority="2" operator="containsText" text="Pendent">
      <formula>NOT(ISERROR(SEARCH("Pendent",G4)))</formula>
    </cfRule>
    <cfRule type="containsText" dxfId="2" priority="3" operator="containsText" text="Paid">
      <formula>NOT(ISERROR(SEARCH("Paid",G4)))</formula>
    </cfRule>
  </conditionalFormatting>
  <conditionalFormatting sqref="A4:A31">
    <cfRule type="expression" dxfId="0" priority="1">
      <formula>LOOKUP("Paid",$G$4:$G$31)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2025-03-18T21:20:23Z</dcterms:created>
  <dcterms:modified xsi:type="dcterms:W3CDTF">2025-03-20T10:20:59Z</dcterms:modified>
</cp:coreProperties>
</file>