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0" documentId="13_ncr:1_{9F5F6481-F678-446F-B709-2FBDC636D1FE}" xr6:coauthVersionLast="47" xr6:coauthVersionMax="47" xr10:uidLastSave="{00000000-0000-0000-0000-000000000000}"/>
  <bookViews>
    <workbookView xWindow="3000" yWindow="150" windowWidth="26025" windowHeight="15360" xr2:uid="{8472D9BE-89C6-4949-B1CD-75DB4EA55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4" i="1"/>
  <c r="K13" i="1"/>
  <c r="K12" i="1"/>
  <c r="L13" i="1"/>
  <c r="L12" i="1"/>
  <c r="L7" i="1"/>
  <c r="K8" i="1"/>
  <c r="K7" i="1"/>
  <c r="J9" i="1"/>
  <c r="J8" i="1"/>
  <c r="L8" i="1" s="1"/>
  <c r="J7" i="1"/>
  <c r="G5" i="1"/>
  <c r="F8" i="1"/>
  <c r="F9" i="1"/>
  <c r="F10" i="1"/>
  <c r="F11" i="1"/>
  <c r="F12" i="1"/>
  <c r="F13" i="1"/>
  <c r="F14" i="1"/>
  <c r="F15" i="1"/>
  <c r="F7" i="1"/>
  <c r="L14" i="1" l="1"/>
  <c r="L9" i="1"/>
</calcChain>
</file>

<file path=xl/sharedStrings.xml><?xml version="1.0" encoding="utf-8"?>
<sst xmlns="http://schemas.openxmlformats.org/spreadsheetml/2006/main" count="82" uniqueCount="44">
  <si>
    <t>EXPENSES</t>
  </si>
  <si>
    <t>No.</t>
  </si>
  <si>
    <t>Information</t>
  </si>
  <si>
    <t>Currency</t>
  </si>
  <si>
    <t>Amount</t>
  </si>
  <si>
    <t>Rate 17.01.2024</t>
  </si>
  <si>
    <t>Swiss Mircobiome Skincare</t>
  </si>
  <si>
    <t>EUR</t>
  </si>
  <si>
    <t>Shipping DE-SG Skincare</t>
  </si>
  <si>
    <t>Bottles -Packaging</t>
  </si>
  <si>
    <t>Shipping IT - SG bottles</t>
  </si>
  <si>
    <t>CHF</t>
  </si>
  <si>
    <t>Shipping SG - ID Skincare</t>
  </si>
  <si>
    <t>Social media @12jt IDR</t>
  </si>
  <si>
    <t>HAKI Unicare</t>
  </si>
  <si>
    <t>AC All in (freight +custom7kg) 7kg x 250000</t>
  </si>
  <si>
    <t>Maklon</t>
  </si>
  <si>
    <t>Printing botol</t>
  </si>
  <si>
    <t>Printing box</t>
  </si>
  <si>
    <t>Registrasi BPOM</t>
  </si>
  <si>
    <t>Registrasi BPOM 2 tanpa microbiotics</t>
  </si>
  <si>
    <t>Subtotal</t>
  </si>
  <si>
    <t>Capital</t>
  </si>
  <si>
    <t>Lily</t>
  </si>
  <si>
    <t>Thomas</t>
  </si>
  <si>
    <t>Henny</t>
  </si>
  <si>
    <t>37,5%</t>
  </si>
  <si>
    <t>%</t>
  </si>
  <si>
    <t>Amount IDR</t>
  </si>
  <si>
    <t>Payment to Lily</t>
  </si>
  <si>
    <t>IDR</t>
  </si>
  <si>
    <t>MODAL (L. 37.5%, T: 37,5% &amp; H:25%)</t>
  </si>
  <si>
    <t>Shipping SG - ID bottles</t>
  </si>
  <si>
    <t>Rental per year</t>
  </si>
  <si>
    <t>Renovation cost, furniture &amp; AC</t>
  </si>
  <si>
    <t xml:space="preserve">Balance after payment </t>
  </si>
  <si>
    <t>Balance before transfering capital</t>
  </si>
  <si>
    <t>Curencie</t>
  </si>
  <si>
    <t>Nr.</t>
  </si>
  <si>
    <t>Amount1</t>
  </si>
  <si>
    <t>Amount2</t>
  </si>
  <si>
    <t xml:space="preserve">Kurs 01.04.2024:  </t>
  </si>
  <si>
    <t>Kurs 01.04.24</t>
  </si>
  <si>
    <t>Subtotal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</si>
</sst>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164" fontId="0" fillId="0" borderId="0" xfId="0" applyNumberForma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4" fontId="0" fillId="0" borderId="0" xfId="0" applyNumberFormat="1"/>
    <xf numFmtId="0" fontId="3" fillId="0" borderId="0" xfId="0" applyFont="1"/>
    <xf numFmtId="39" fontId="3" fillId="2" borderId="0" xfId="1" applyNumberFormat="1" applyFont="1" applyFill="1" applyAlignment="1">
      <alignment horizontal="right"/>
    </xf>
    <xf numFmtId="4" fontId="3" fillId="2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center"/>
    </xf>
    <xf numFmtId="39" fontId="3" fillId="3" borderId="0" xfId="0" applyNumberFormat="1" applyFont="1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center"/>
    </xf>
    <xf numFmtId="164" fontId="4" fillId="0" borderId="0" xfId="0" applyNumberFormat="1" applyFont="1" applyAlignment="1">
      <alignment horizontal="center"/>
    </xf>
    <xf numFmtId="39" fontId="0" fillId="0" borderId="0" xfId="1" applyNumberFormat="1" applyFont="1"/>
    <xf numFmtId="39" fontId="2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39" fontId="3" fillId="0" borderId="0" xfId="1" applyNumberFormat="1" applyFont="1"/>
    <xf numFmtId="39" fontId="3" fillId="0" borderId="0" xfId="0" applyNumberFormat="1" applyFont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">
    <cellStyle name="Milliers" xfId="1" builtinId="3"/>
    <cellStyle name="Normal" xfId="0" builtinId="0"/>
  </cellStyles>
  <dxfs count="4">
    <dxf>
      <numFmt numFmtId="4" formatCode="#,##0.0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529B8A-AA50-4B49-9BC6-6D1DD23B10E9}" name="Tableau1" displayName="Tableau1" ref="A6:G25" totalsRowShown="0">
  <autoFilter ref="A6:G25" xr:uid="{57529B8A-AA50-4B49-9BC6-6D1DD23B10E9}"/>
  <tableColumns count="7">
    <tableColumn id="1" xr3:uid="{888D769F-24D6-4135-9FE1-27BA07E5CF1B}" name="Nr." dataDxfId="3"/>
    <tableColumn id="2" xr3:uid="{26EB9AFE-69CC-4EF9-8A3B-D22E146FBF21}" name="EXPENSES"/>
    <tableColumn id="3" xr3:uid="{9477458E-A045-41EA-9195-ED402BC89992}" name="Curencie" dataDxfId="1"/>
    <tableColumn id="4" xr3:uid="{0456B1C6-CDC0-40C3-A672-0F531B47517B}" name="Amount"/>
    <tableColumn id="5" xr3:uid="{C3DB61DF-EE23-453A-9B99-9D38DF371FC1}" name="Subtotal"/>
    <tableColumn id="6" xr3:uid="{9E04568F-8A85-45AF-8236-7B00676285DE}" name="Amount1" dataDxfId="2" dataCellStyle="Milliers"/>
    <tableColumn id="7" xr3:uid="{EBBEE9C6-6680-4DBB-AD8D-E15218136184}" name="Amount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6CEE-F114-4A5E-8C26-0C89FBA6D6EB}">
  <dimension ref="A1:N32"/>
  <sheetViews>
    <sheetView tabSelected="1" workbookViewId="0">
      <selection activeCell="I23" sqref="I23"/>
    </sheetView>
  </sheetViews>
  <sheetFormatPr baseColWidth="10" defaultColWidth="9.140625" defaultRowHeight="15" x14ac:dyDescent="0.25"/>
  <cols>
    <col min="1" max="1" width="6.140625" style="1" customWidth="1"/>
    <col min="2" max="2" width="38.28515625" customWidth="1"/>
    <col min="3" max="3" width="11" customWidth="1"/>
    <col min="4" max="4" width="10.42578125" customWidth="1"/>
    <col min="5" max="5" width="13.7109375" customWidth="1"/>
    <col min="6" max="6" width="16.42578125" customWidth="1"/>
    <col min="7" max="7" width="20.7109375" customWidth="1"/>
    <col min="9" max="9" width="17.5703125" customWidth="1"/>
    <col min="10" max="10" width="16.85546875" customWidth="1"/>
    <col min="11" max="11" width="15.28515625" customWidth="1"/>
    <col min="12" max="12" width="17.5703125" customWidth="1"/>
    <col min="13" max="13" width="18" bestFit="1" customWidth="1"/>
    <col min="14" max="14" width="17.85546875" customWidth="1"/>
  </cols>
  <sheetData>
    <row r="1" spans="1:14" x14ac:dyDescent="0.25">
      <c r="I1" s="4" t="s">
        <v>22</v>
      </c>
      <c r="J1" s="4" t="s">
        <v>27</v>
      </c>
      <c r="K1" s="4" t="s">
        <v>28</v>
      </c>
    </row>
    <row r="2" spans="1:14" x14ac:dyDescent="0.25">
      <c r="I2" t="s">
        <v>23</v>
      </c>
      <c r="J2" s="5" t="s">
        <v>26</v>
      </c>
      <c r="K2" s="3">
        <v>375000000</v>
      </c>
    </row>
    <row r="3" spans="1:14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4</v>
      </c>
      <c r="G3" s="19"/>
      <c r="I3" t="s">
        <v>24</v>
      </c>
      <c r="J3" s="5" t="s">
        <v>26</v>
      </c>
      <c r="K3" s="3">
        <v>375000000</v>
      </c>
    </row>
    <row r="4" spans="1:14" x14ac:dyDescent="0.25">
      <c r="A4" s="20"/>
      <c r="B4" s="12" t="s">
        <v>31</v>
      </c>
      <c r="C4" s="11"/>
      <c r="D4" s="11"/>
      <c r="E4" s="11"/>
      <c r="F4" s="15">
        <v>1000000000</v>
      </c>
      <c r="G4" s="17" t="s">
        <v>21</v>
      </c>
      <c r="I4" t="s">
        <v>25</v>
      </c>
      <c r="J4" s="7">
        <v>0.25</v>
      </c>
      <c r="K4" s="3">
        <v>250000000</v>
      </c>
    </row>
    <row r="5" spans="1:14" x14ac:dyDescent="0.25">
      <c r="A5" s="20"/>
      <c r="B5" s="12" t="s">
        <v>36</v>
      </c>
      <c r="C5" s="11"/>
      <c r="D5" s="11"/>
      <c r="E5" s="11"/>
      <c r="F5" s="16">
        <v>0</v>
      </c>
      <c r="G5" s="18">
        <f>SUM(F4:F5)</f>
        <v>1000000000</v>
      </c>
      <c r="M5" s="1" t="s">
        <v>7</v>
      </c>
      <c r="N5" s="1" t="s">
        <v>11</v>
      </c>
    </row>
    <row r="6" spans="1:14" x14ac:dyDescent="0.25">
      <c r="A6" s="9" t="s">
        <v>38</v>
      </c>
      <c r="B6" s="9" t="s">
        <v>0</v>
      </c>
      <c r="C6" s="14" t="s">
        <v>37</v>
      </c>
      <c r="D6" s="14" t="s">
        <v>4</v>
      </c>
      <c r="E6" s="4" t="s">
        <v>21</v>
      </c>
      <c r="F6" s="21" t="s">
        <v>39</v>
      </c>
      <c r="G6" s="4" t="s">
        <v>40</v>
      </c>
      <c r="H6" s="9"/>
      <c r="I6" s="9" t="s">
        <v>29</v>
      </c>
      <c r="K6" s="14" t="s">
        <v>30</v>
      </c>
      <c r="L6" s="6" t="s">
        <v>41</v>
      </c>
      <c r="M6" s="28">
        <v>17694.4038763803</v>
      </c>
      <c r="N6" s="28">
        <v>17194.437254857199</v>
      </c>
    </row>
    <row r="7" spans="1:14" x14ac:dyDescent="0.25">
      <c r="A7" s="1">
        <v>1</v>
      </c>
      <c r="B7" t="s">
        <v>6</v>
      </c>
      <c r="C7" s="2" t="s">
        <v>7</v>
      </c>
      <c r="D7" s="3">
        <v>30399.360000000001</v>
      </c>
      <c r="E7" s="3">
        <v>17100</v>
      </c>
      <c r="F7" s="22">
        <f>D7*E7</f>
        <v>519829056</v>
      </c>
      <c r="G7" s="13">
        <v>519829056</v>
      </c>
      <c r="I7" s="1" t="s">
        <v>7</v>
      </c>
      <c r="J7" s="8">
        <f>SUMIF(Tableau1[Curencie],I7,Tableau1[Amount])</f>
        <v>39954.800000000003</v>
      </c>
      <c r="K7" s="8">
        <f>SUMIF(Tableau1[Curencie],I7,Tableau1[Amount1])</f>
        <v>683227080</v>
      </c>
      <c r="L7" s="22">
        <f>J7*$M$6</f>
        <v>706976367.99999964</v>
      </c>
      <c r="N7" s="8"/>
    </row>
    <row r="8" spans="1:14" x14ac:dyDescent="0.25">
      <c r="A8" s="1">
        <v>2</v>
      </c>
      <c r="B8" t="s">
        <v>8</v>
      </c>
      <c r="C8" s="2" t="s">
        <v>7</v>
      </c>
      <c r="D8" s="3">
        <v>358.04</v>
      </c>
      <c r="E8" s="3">
        <v>17100</v>
      </c>
      <c r="F8" s="22">
        <f t="shared" ref="F8:F15" si="0">D8*E8</f>
        <v>6122484</v>
      </c>
      <c r="G8" s="13">
        <v>6122484</v>
      </c>
      <c r="I8" s="1" t="s">
        <v>11</v>
      </c>
      <c r="J8" s="8">
        <f>SUMIF(Tableau1[Curencie],I8,Tableau1[Amount])</f>
        <v>3508.16</v>
      </c>
      <c r="K8" s="8">
        <f>SUMIF(Tableau1[Curencie],I8,Tableau1[Amount1])</f>
        <v>64023920</v>
      </c>
      <c r="L8" s="22">
        <f>J8*N6</f>
        <v>60320836.999999829</v>
      </c>
    </row>
    <row r="9" spans="1:14" x14ac:dyDescent="0.25">
      <c r="A9" s="1">
        <v>3</v>
      </c>
      <c r="B9" t="s">
        <v>9</v>
      </c>
      <c r="C9" s="2" t="s">
        <v>7</v>
      </c>
      <c r="D9" s="3">
        <v>8797.4</v>
      </c>
      <c r="E9" s="3">
        <v>17100</v>
      </c>
      <c r="F9" s="22">
        <f t="shared" si="0"/>
        <v>150435540</v>
      </c>
      <c r="G9" s="13">
        <v>150435540</v>
      </c>
      <c r="I9" s="1" t="s">
        <v>30</v>
      </c>
      <c r="J9" s="8">
        <f>SUMIF(Tableau1[Curencie],I9,Tableau1[Amount1])</f>
        <v>39110819</v>
      </c>
      <c r="L9" s="23">
        <f>L7+L8-K7-K8</f>
        <v>20046204.999999523</v>
      </c>
      <c r="N9" s="8"/>
    </row>
    <row r="10" spans="1:14" x14ac:dyDescent="0.25">
      <c r="A10" s="1">
        <v>4</v>
      </c>
      <c r="B10" t="s">
        <v>10</v>
      </c>
      <c r="C10" s="2" t="s">
        <v>7</v>
      </c>
      <c r="D10" s="3">
        <v>400</v>
      </c>
      <c r="E10" s="3">
        <v>17100</v>
      </c>
      <c r="F10" s="22">
        <f t="shared" si="0"/>
        <v>6840000</v>
      </c>
      <c r="G10" s="13">
        <v>6840000</v>
      </c>
      <c r="M10" s="1" t="s">
        <v>7</v>
      </c>
      <c r="N10" s="29" t="s">
        <v>11</v>
      </c>
    </row>
    <row r="11" spans="1:14" x14ac:dyDescent="0.25">
      <c r="A11" s="1">
        <v>5</v>
      </c>
      <c r="B11" t="s">
        <v>13</v>
      </c>
      <c r="C11" s="2" t="s">
        <v>11</v>
      </c>
      <c r="D11" s="3">
        <v>698.84</v>
      </c>
      <c r="E11" s="3">
        <v>18250</v>
      </c>
      <c r="F11" s="22">
        <f t="shared" si="0"/>
        <v>12753830</v>
      </c>
      <c r="G11" s="13">
        <v>12753830</v>
      </c>
      <c r="J11" s="13"/>
      <c r="K11" s="25" t="s">
        <v>30</v>
      </c>
      <c r="L11" s="24" t="s">
        <v>42</v>
      </c>
      <c r="M11" s="30">
        <v>17122</v>
      </c>
      <c r="N11" s="30">
        <v>17571.39</v>
      </c>
    </row>
    <row r="12" spans="1:14" x14ac:dyDescent="0.25">
      <c r="A12" s="1">
        <v>6</v>
      </c>
      <c r="B12" t="s">
        <v>13</v>
      </c>
      <c r="C12" s="2" t="s">
        <v>11</v>
      </c>
      <c r="D12" s="3">
        <v>712.71</v>
      </c>
      <c r="E12" s="3">
        <v>18250</v>
      </c>
      <c r="F12" s="22">
        <f t="shared" si="0"/>
        <v>13006957.5</v>
      </c>
      <c r="G12" s="13">
        <v>13006957.5</v>
      </c>
      <c r="I12" s="1" t="s">
        <v>7</v>
      </c>
      <c r="J12" s="13">
        <v>39954.800000000003</v>
      </c>
      <c r="K12" s="8">
        <f>SUMIF(Tableau1[Curencie],I12,Tableau1[Amount1])</f>
        <v>683227080</v>
      </c>
      <c r="L12" s="13">
        <f>J12*M11</f>
        <v>684106085.60000002</v>
      </c>
      <c r="M12" s="13"/>
      <c r="N12" s="13"/>
    </row>
    <row r="13" spans="1:14" x14ac:dyDescent="0.25">
      <c r="A13" s="1">
        <v>7</v>
      </c>
      <c r="B13" t="s">
        <v>13</v>
      </c>
      <c r="C13" s="2" t="s">
        <v>11</v>
      </c>
      <c r="D13" s="3">
        <v>688.16</v>
      </c>
      <c r="E13" s="3">
        <v>18250</v>
      </c>
      <c r="F13" s="22">
        <f t="shared" si="0"/>
        <v>12558920</v>
      </c>
      <c r="G13" s="13">
        <v>12558920</v>
      </c>
      <c r="I13" s="1" t="s">
        <v>11</v>
      </c>
      <c r="J13" s="13">
        <v>3508.16</v>
      </c>
      <c r="K13" s="8">
        <f>SUMIF(Tableau1[Curencie],I13,Tableau1[Amount1])</f>
        <v>64023920</v>
      </c>
      <c r="L13" s="13">
        <f>J13*N11</f>
        <v>61643247.542399995</v>
      </c>
      <c r="M13" s="13"/>
      <c r="N13" s="13"/>
    </row>
    <row r="14" spans="1:14" x14ac:dyDescent="0.25">
      <c r="A14" s="1">
        <v>8</v>
      </c>
      <c r="B14" t="s">
        <v>13</v>
      </c>
      <c r="C14" s="2" t="s">
        <v>11</v>
      </c>
      <c r="D14" s="3">
        <v>718.62</v>
      </c>
      <c r="E14" s="3">
        <v>18250</v>
      </c>
      <c r="F14" s="22">
        <f t="shared" si="0"/>
        <v>13114815</v>
      </c>
      <c r="G14" s="13">
        <v>13114815</v>
      </c>
      <c r="I14" s="1" t="s">
        <v>30</v>
      </c>
      <c r="J14" s="8">
        <f>SUMIF(Tableau1[Curencie],I14,Tableau1[Amount1])</f>
        <v>39110819</v>
      </c>
      <c r="K14" s="13"/>
      <c r="L14" s="13">
        <f>L12+L13-(K12+K13)</f>
        <v>-1501666.8575999737</v>
      </c>
      <c r="M14" s="13"/>
      <c r="N14" s="13"/>
    </row>
    <row r="15" spans="1:14" x14ac:dyDescent="0.25">
      <c r="A15" s="1">
        <v>9</v>
      </c>
      <c r="B15" t="s">
        <v>13</v>
      </c>
      <c r="C15" s="2" t="s">
        <v>11</v>
      </c>
      <c r="D15" s="3">
        <v>689.83</v>
      </c>
      <c r="E15" s="3">
        <v>18250</v>
      </c>
      <c r="F15" s="22">
        <f t="shared" si="0"/>
        <v>12589397.5</v>
      </c>
      <c r="G15" s="13">
        <v>12589397.5</v>
      </c>
      <c r="L15" s="22"/>
    </row>
    <row r="16" spans="1:14" x14ac:dyDescent="0.25">
      <c r="A16" s="1">
        <v>10</v>
      </c>
      <c r="B16" t="s">
        <v>12</v>
      </c>
      <c r="C16" s="2" t="s">
        <v>30</v>
      </c>
      <c r="F16" s="22">
        <v>9831899</v>
      </c>
      <c r="G16" s="13">
        <v>9831899</v>
      </c>
      <c r="L16" s="22"/>
    </row>
    <row r="17" spans="1:12" x14ac:dyDescent="0.25">
      <c r="A17" s="1">
        <v>11</v>
      </c>
      <c r="B17" t="s">
        <v>32</v>
      </c>
      <c r="C17" s="2" t="s">
        <v>30</v>
      </c>
      <c r="F17" s="22">
        <v>9528920</v>
      </c>
      <c r="G17" s="13">
        <v>9528920</v>
      </c>
    </row>
    <row r="18" spans="1:12" x14ac:dyDescent="0.25">
      <c r="A18" s="1">
        <v>12</v>
      </c>
      <c r="B18" t="s">
        <v>14</v>
      </c>
      <c r="C18" s="2" t="s">
        <v>30</v>
      </c>
      <c r="F18" s="22">
        <v>3500000</v>
      </c>
      <c r="G18" s="13">
        <v>3500000</v>
      </c>
      <c r="I18" s="14" t="s">
        <v>43</v>
      </c>
      <c r="J18" s="27">
        <f>SUM(Tableau1[Amount1])</f>
        <v>786361819</v>
      </c>
    </row>
    <row r="19" spans="1:12" x14ac:dyDescent="0.25">
      <c r="A19" s="1">
        <v>13</v>
      </c>
      <c r="B19" t="s">
        <v>19</v>
      </c>
      <c r="C19" s="2" t="s">
        <v>30</v>
      </c>
      <c r="F19" s="22">
        <v>2500000</v>
      </c>
      <c r="G19" s="13">
        <v>2500000</v>
      </c>
    </row>
    <row r="20" spans="1:12" x14ac:dyDescent="0.25">
      <c r="A20" s="1">
        <v>14</v>
      </c>
      <c r="B20" t="s">
        <v>15</v>
      </c>
      <c r="C20" s="2" t="s">
        <v>30</v>
      </c>
      <c r="F20" s="22">
        <v>1750000</v>
      </c>
      <c r="G20" s="13">
        <v>1750000</v>
      </c>
    </row>
    <row r="21" spans="1:12" x14ac:dyDescent="0.25">
      <c r="A21" s="1">
        <v>15</v>
      </c>
      <c r="B21" t="s">
        <v>13</v>
      </c>
      <c r="C21" s="2" t="s">
        <v>30</v>
      </c>
      <c r="F21" s="22">
        <v>12000000</v>
      </c>
      <c r="G21" s="13">
        <v>12000000</v>
      </c>
    </row>
    <row r="22" spans="1:12" x14ac:dyDescent="0.25">
      <c r="A22" s="1">
        <v>16</v>
      </c>
      <c r="B22" t="s">
        <v>16</v>
      </c>
      <c r="C22" s="2" t="s">
        <v>30</v>
      </c>
      <c r="F22" s="22">
        <v>0</v>
      </c>
      <c r="G22" s="13"/>
      <c r="J22" s="8"/>
    </row>
    <row r="23" spans="1:12" x14ac:dyDescent="0.25">
      <c r="A23" s="1">
        <v>17</v>
      </c>
      <c r="B23" t="s">
        <v>17</v>
      </c>
      <c r="C23" s="2" t="s">
        <v>30</v>
      </c>
      <c r="F23" s="22">
        <v>0</v>
      </c>
      <c r="G23" s="13"/>
    </row>
    <row r="24" spans="1:12" x14ac:dyDescent="0.25">
      <c r="A24" s="1">
        <v>18</v>
      </c>
      <c r="B24" t="s">
        <v>18</v>
      </c>
      <c r="C24" s="2" t="s">
        <v>30</v>
      </c>
      <c r="F24" s="22">
        <v>0</v>
      </c>
      <c r="G24" s="13"/>
    </row>
    <row r="25" spans="1:12" x14ac:dyDescent="0.25">
      <c r="A25" s="1">
        <v>19</v>
      </c>
      <c r="B25" t="s">
        <v>20</v>
      </c>
      <c r="C25" s="2" t="s">
        <v>30</v>
      </c>
      <c r="F25" s="22">
        <v>0</v>
      </c>
      <c r="G25" s="13"/>
    </row>
    <row r="26" spans="1:12" x14ac:dyDescent="0.25">
      <c r="E26" s="6"/>
      <c r="F26" s="26"/>
      <c r="J26" s="8"/>
      <c r="L26" s="22">
        <v>706976368</v>
      </c>
    </row>
    <row r="27" spans="1:12" x14ac:dyDescent="0.25">
      <c r="L27" s="22">
        <v>60320837</v>
      </c>
    </row>
    <row r="28" spans="1:12" x14ac:dyDescent="0.25">
      <c r="B28" s="5" t="s">
        <v>35</v>
      </c>
    </row>
    <row r="30" spans="1:12" x14ac:dyDescent="0.25">
      <c r="A30" s="1">
        <v>20</v>
      </c>
      <c r="B30" t="s">
        <v>34</v>
      </c>
      <c r="F30" s="22">
        <v>50000000</v>
      </c>
    </row>
    <row r="31" spans="1:12" x14ac:dyDescent="0.25">
      <c r="A31" s="1">
        <v>21</v>
      </c>
      <c r="B31" t="s">
        <v>33</v>
      </c>
      <c r="F31" s="22">
        <v>90000000</v>
      </c>
    </row>
    <row r="32" spans="1:12" x14ac:dyDescent="0.25">
      <c r="E32" s="6" t="s">
        <v>21</v>
      </c>
      <c r="F32" s="26">
        <v>140000000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boeschlin</dc:creator>
  <cp:lastModifiedBy>Pierre Boeschlin</cp:lastModifiedBy>
  <dcterms:created xsi:type="dcterms:W3CDTF">2024-04-01T19:58:23Z</dcterms:created>
  <dcterms:modified xsi:type="dcterms:W3CDTF">2024-04-06T03:14:59Z</dcterms:modified>
</cp:coreProperties>
</file>